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Итоги очка" sheetId="8" r:id="rId1"/>
    <sheet name="Итоги заочка" sheetId="9" r:id="rId2"/>
    <sheet name="Лист3" sheetId="3" r:id="rId3"/>
  </sheets>
  <definedNames>
    <definedName name="_xlnm._FilterDatabase" localSheetId="0" hidden="1">'Итоги очка'!$A$4:$O$49</definedName>
    <definedName name="_xlnm.Print_Area" localSheetId="1">'Итоги заочка'!$A$1:$O$40</definedName>
    <definedName name="_xlnm.Print_Area" localSheetId="0">'Итоги очка'!$A$1:$O$52</definedName>
  </definedNames>
  <calcPr calcId="144525"/>
</workbook>
</file>

<file path=xl/calcChain.xml><?xml version="1.0" encoding="utf-8"?>
<calcChain xmlns="http://schemas.openxmlformats.org/spreadsheetml/2006/main">
  <c r="O48" i="8" l="1"/>
  <c r="O49" i="8"/>
  <c r="O46" i="8" l="1"/>
  <c r="M37" i="9" l="1"/>
  <c r="N37" i="9"/>
  <c r="D37" i="9"/>
  <c r="E37" i="9"/>
  <c r="G37" i="9" s="1"/>
  <c r="F37" i="9"/>
  <c r="H37" i="9" s="1"/>
  <c r="C37" i="9"/>
  <c r="M38" i="9"/>
  <c r="N38" i="9"/>
  <c r="M39" i="9"/>
  <c r="N39" i="9"/>
  <c r="M40" i="9"/>
  <c r="N40" i="9"/>
  <c r="O40" i="9"/>
  <c r="O8" i="9"/>
  <c r="O9" i="9"/>
  <c r="O10" i="9"/>
  <c r="O11" i="9"/>
  <c r="O12" i="9"/>
  <c r="O13" i="9"/>
  <c r="O14" i="9"/>
  <c r="O16" i="9"/>
  <c r="O17" i="9"/>
  <c r="O18" i="9"/>
  <c r="O19" i="9"/>
  <c r="O20" i="9"/>
  <c r="O22" i="9"/>
  <c r="O23" i="9"/>
  <c r="O24" i="9"/>
  <c r="O25" i="9"/>
  <c r="O39" i="9" s="1"/>
  <c r="O27" i="9"/>
  <c r="O28" i="9"/>
  <c r="O29" i="9"/>
  <c r="O30" i="9"/>
  <c r="O31" i="9"/>
  <c r="O33" i="9"/>
  <c r="O34" i="9"/>
  <c r="O35" i="9"/>
  <c r="O7" i="9"/>
  <c r="N36" i="9"/>
  <c r="O38" i="9" l="1"/>
  <c r="O37" i="9"/>
  <c r="O36" i="9"/>
  <c r="N49" i="8"/>
  <c r="N48" i="8"/>
  <c r="M50" i="8" l="1"/>
  <c r="N50" i="8"/>
  <c r="M51" i="8"/>
  <c r="N51" i="8"/>
  <c r="M52" i="8"/>
  <c r="N52" i="8"/>
  <c r="M49" i="8"/>
  <c r="M48" i="8"/>
  <c r="D49" i="8"/>
  <c r="E49" i="8"/>
  <c r="G49" i="8" s="1"/>
  <c r="F49" i="8"/>
  <c r="C49" i="8"/>
  <c r="O8" i="8"/>
  <c r="O9" i="8"/>
  <c r="O10" i="8"/>
  <c r="O12" i="8"/>
  <c r="O13" i="8"/>
  <c r="O14" i="8"/>
  <c r="O15" i="8"/>
  <c r="O16" i="8"/>
  <c r="O17" i="8"/>
  <c r="O19" i="8"/>
  <c r="O20" i="8"/>
  <c r="O22" i="8"/>
  <c r="O51" i="8" s="1"/>
  <c r="O23" i="8"/>
  <c r="O24" i="8"/>
  <c r="O25" i="8"/>
  <c r="O27" i="8"/>
  <c r="O28" i="8"/>
  <c r="O29" i="8"/>
  <c r="O30" i="8"/>
  <c r="O31" i="8"/>
  <c r="O33" i="8"/>
  <c r="O35" i="8"/>
  <c r="O38" i="8"/>
  <c r="O39" i="8"/>
  <c r="O40" i="8"/>
  <c r="O44" i="8"/>
  <c r="O45" i="8"/>
  <c r="O47" i="8"/>
  <c r="O7" i="8"/>
  <c r="H23" i="8"/>
  <c r="O50" i="8" l="1"/>
  <c r="O52" i="8"/>
  <c r="M36" i="9"/>
  <c r="G10" i="8" l="1"/>
  <c r="G47" i="8"/>
  <c r="H8" i="9" l="1"/>
  <c r="H9" i="9"/>
  <c r="H10" i="9"/>
  <c r="H11" i="9"/>
  <c r="H12" i="9"/>
  <c r="H13" i="9"/>
  <c r="H14" i="9"/>
  <c r="H16" i="9"/>
  <c r="H17" i="9"/>
  <c r="H18" i="9"/>
  <c r="H19" i="9"/>
  <c r="H20" i="9"/>
  <c r="H22" i="9"/>
  <c r="H23" i="9"/>
  <c r="H24" i="9"/>
  <c r="H25" i="9"/>
  <c r="H27" i="9"/>
  <c r="H28" i="9"/>
  <c r="H29" i="9"/>
  <c r="H30" i="9"/>
  <c r="H31" i="9"/>
  <c r="H33" i="9"/>
  <c r="H34" i="9"/>
  <c r="H35" i="9"/>
  <c r="H7" i="9"/>
  <c r="G10" i="9"/>
  <c r="G12" i="9"/>
  <c r="G13" i="9"/>
  <c r="G14" i="9"/>
  <c r="G16" i="9"/>
  <c r="G17" i="9"/>
  <c r="G18" i="9"/>
  <c r="G19" i="9"/>
  <c r="G23" i="9"/>
  <c r="G33" i="9"/>
  <c r="G34" i="9"/>
  <c r="G35" i="9"/>
  <c r="G7" i="8"/>
  <c r="E36" i="9"/>
  <c r="G36" i="9" s="1"/>
  <c r="E38" i="9"/>
  <c r="F38" i="9"/>
  <c r="E39" i="9"/>
  <c r="F39" i="9"/>
  <c r="E40" i="9"/>
  <c r="F40" i="9"/>
  <c r="F36" i="9"/>
  <c r="H36" i="9" s="1"/>
  <c r="D40" i="9"/>
  <c r="D39" i="9"/>
  <c r="D38" i="9"/>
  <c r="C40" i="9"/>
  <c r="C39" i="9"/>
  <c r="C38" i="9"/>
  <c r="D36" i="9"/>
  <c r="C36" i="9"/>
  <c r="M2" i="9" l="1"/>
  <c r="H27" i="8" l="1"/>
  <c r="H28" i="8"/>
  <c r="H32" i="8"/>
  <c r="H36" i="8"/>
  <c r="H37" i="8"/>
  <c r="H41" i="8"/>
  <c r="H43" i="8"/>
  <c r="H21" i="8"/>
  <c r="H20" i="8"/>
  <c r="G8" i="8"/>
  <c r="G9" i="8"/>
  <c r="G11" i="8"/>
  <c r="G12" i="8"/>
  <c r="G13" i="8"/>
  <c r="G14" i="8"/>
  <c r="G15" i="8"/>
  <c r="G16" i="8"/>
  <c r="G17" i="8"/>
  <c r="G19" i="8"/>
  <c r="G20" i="8"/>
  <c r="G22" i="8"/>
  <c r="G23" i="8"/>
  <c r="G24" i="8"/>
  <c r="G25" i="8"/>
  <c r="G27" i="8"/>
  <c r="G28" i="8"/>
  <c r="G29" i="8"/>
  <c r="G30" i="8"/>
  <c r="G31" i="8"/>
  <c r="G33" i="8"/>
  <c r="G35" i="8"/>
  <c r="G38" i="8"/>
  <c r="G39" i="8"/>
  <c r="G40" i="8"/>
  <c r="G44" i="8"/>
  <c r="G45" i="8"/>
  <c r="G46" i="8"/>
  <c r="E48" i="8"/>
  <c r="G48" i="8" s="1"/>
  <c r="E52" i="8"/>
  <c r="F52" i="8"/>
  <c r="E51" i="8"/>
  <c r="F51" i="8"/>
  <c r="E50" i="8"/>
  <c r="F50" i="8"/>
  <c r="F48" i="8"/>
  <c r="D51" i="8" l="1"/>
  <c r="D52" i="8"/>
  <c r="D50" i="8"/>
  <c r="D48" i="8"/>
  <c r="C48" i="8"/>
  <c r="C51" i="8" l="1"/>
  <c r="C52" i="8"/>
  <c r="C50" i="8"/>
  <c r="M2" i="8" l="1"/>
</calcChain>
</file>

<file path=xl/sharedStrings.xml><?xml version="1.0" encoding="utf-8"?>
<sst xmlns="http://schemas.openxmlformats.org/spreadsheetml/2006/main" count="124" uniqueCount="80">
  <si>
    <t>ИТОГО</t>
  </si>
  <si>
    <t>Туризм</t>
  </si>
  <si>
    <t>Строительство</t>
  </si>
  <si>
    <t>Эксплуатация транспортно-технологических машин и комплексов</t>
  </si>
  <si>
    <t>Нефтегазовое дело</t>
  </si>
  <si>
    <t>Геология</t>
  </si>
  <si>
    <t>Экономика</t>
  </si>
  <si>
    <t>Юриспруденция</t>
  </si>
  <si>
    <t>Менеджмент</t>
  </si>
  <si>
    <t>Государственное и муниципальное управление</t>
  </si>
  <si>
    <t>Социология</t>
  </si>
  <si>
    <t>ПО: Филологическое образование (маг.)</t>
  </si>
  <si>
    <t>ПО: Русский язык и литература</t>
  </si>
  <si>
    <t>Лингвистика</t>
  </si>
  <si>
    <t>ПО: Менеджмент в образовании (маг.)</t>
  </si>
  <si>
    <t>ПО: Физическая культура</t>
  </si>
  <si>
    <t>ПО: Начальное образование</t>
  </si>
  <si>
    <t>Техносферная безопасность</t>
  </si>
  <si>
    <t>Экология и природопользование</t>
  </si>
  <si>
    <t>Водные биоресурсы и аквакультура</t>
  </si>
  <si>
    <t>География</t>
  </si>
  <si>
    <t>ПО: Математика и физика</t>
  </si>
  <si>
    <t>Электроэнергетика и электротехника</t>
  </si>
  <si>
    <t>Прикладная математика и информатика</t>
  </si>
  <si>
    <t>бюджет</t>
  </si>
  <si>
    <t>План</t>
  </si>
  <si>
    <t xml:space="preserve">
НАПРАВЛЕНИЕ ПОДГОТОВКИ/ФАКУЛЬТЕТ</t>
  </si>
  <si>
    <t>№</t>
  </si>
  <si>
    <t>очная форма обучения</t>
  </si>
  <si>
    <t>ДФО</t>
  </si>
  <si>
    <t>Педагогическое образование  (с двумя профилями)</t>
  </si>
  <si>
    <t>Педагогическое образование (магистратура)</t>
  </si>
  <si>
    <t>Педагогическое образование  (бакалавриат)</t>
  </si>
  <si>
    <t>Технологический нефтегазовый институт</t>
  </si>
  <si>
    <t>Институт права, экономики и управления</t>
  </si>
  <si>
    <t>ПО: История</t>
  </si>
  <si>
    <t>Институт филологии, истории и востоковедения</t>
  </si>
  <si>
    <t>Институт психологии и педагогики</t>
  </si>
  <si>
    <t>Биология</t>
  </si>
  <si>
    <t>ПО: Безопасность жизнедеятельности</t>
  </si>
  <si>
    <t>Институт естественных наук и техносферной безопасности</t>
  </si>
  <si>
    <t>В пределах квоты</t>
  </si>
  <si>
    <t>Целевой прием</t>
  </si>
  <si>
    <t>Бюджет</t>
  </si>
  <si>
    <t>Всего зачисленных</t>
  </si>
  <si>
    <t>Кол-во зачисленных  ДФО</t>
  </si>
  <si>
    <t>Кол-во зачисленных 
бюджет</t>
  </si>
  <si>
    <t>Проходной балл</t>
  </si>
  <si>
    <t>Конкурс</t>
  </si>
  <si>
    <t>Подано заявлений</t>
  </si>
  <si>
    <t>Сведения о приеме в Сахалинский государственный университет на программы высшего образования в 2017 г.</t>
  </si>
  <si>
    <t>ПО: Социальная безопасность в городской среде (маг.)</t>
  </si>
  <si>
    <t>ППО: Инклюзивное образование (маг.)</t>
  </si>
  <si>
    <t>ППО: Психологическое консультирование в образовании (маг.)</t>
  </si>
  <si>
    <t>ППО: Психология и педагогика дошкольного образования</t>
  </si>
  <si>
    <t>ПО: Иностранный язык (японский и англ. язык)</t>
  </si>
  <si>
    <t>Востоковедение и африканистика. Языки и литература стран Азии и Африки (Корея)</t>
  </si>
  <si>
    <t>Востоковедение и африканистика. Языки и литература стран Азии и Африки (Китай)</t>
  </si>
  <si>
    <t>Экономическая безопасность</t>
  </si>
  <si>
    <t>Экология и природопользование. Геоэкология (маг.)</t>
  </si>
  <si>
    <t>Экология и природопользование. Общая экология (маг.)</t>
  </si>
  <si>
    <t>ПО: Менеджмент в физической культуре (маг.)</t>
  </si>
  <si>
    <t xml:space="preserve">Строительство </t>
  </si>
  <si>
    <t xml:space="preserve">Эксплуатация транспортно-технологических машин и комплексов </t>
  </si>
  <si>
    <t>Технический нефтегазовый институт</t>
  </si>
  <si>
    <t xml:space="preserve">Институт филологии, истории и востоковедения </t>
  </si>
  <si>
    <t>НАПРАВЛЕНИЕ ПОДГОТОВКИ/ФАКУЛЬТЕТ</t>
  </si>
  <si>
    <t>заочная форма обучения</t>
  </si>
  <si>
    <t>ПО Безопасность жизнедеятельности</t>
  </si>
  <si>
    <t>ПО Технология</t>
  </si>
  <si>
    <t>ПО Физическая культура</t>
  </si>
  <si>
    <t>ПО Начальное образование</t>
  </si>
  <si>
    <t>ППО Психология и педагогика дошкольного образования</t>
  </si>
  <si>
    <t>ППО Практическая психология личности</t>
  </si>
  <si>
    <t>Журналистика</t>
  </si>
  <si>
    <t>Русский язык и литература</t>
  </si>
  <si>
    <t>ПО История и обществознание (маг)</t>
  </si>
  <si>
    <t>ППО Практическая психология личности (маг)</t>
  </si>
  <si>
    <t>без  магистратуры</t>
  </si>
  <si>
    <t>Итого без магистратуры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</si>
</sst>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name val="Arial Cyr"/>
      <family val="2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name val="Arial Black"/>
      <family val="2"/>
    </font>
    <font>
      <sz val="7"/>
      <name val="Arial Black"/>
      <family val="2"/>
      <charset val="204"/>
    </font>
    <font>
      <sz val="12"/>
      <name val="Arial Black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282A3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0" borderId="0" xfId="1" applyFill="1"/>
    <xf numFmtId="0" fontId="3" fillId="0" borderId="1" xfId="1" applyFont="1" applyFill="1" applyBorder="1" applyAlignment="1">
      <alignment horizontal="center" vertical="center" wrapText="1"/>
    </xf>
    <xf numFmtId="0" fontId="2" fillId="0" borderId="0" xfId="1" applyFont="1" applyFill="1"/>
    <xf numFmtId="0" fontId="3" fillId="0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2" fontId="9" fillId="0" borderId="0" xfId="1" applyNumberFormat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center" vertical="center"/>
    </xf>
    <xf numFmtId="1" fontId="12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right" vertical="center" wrapText="1"/>
    </xf>
    <xf numFmtId="0" fontId="10" fillId="0" borderId="0" xfId="1" applyFont="1" applyFill="1" applyBorder="1" applyAlignment="1">
      <alignment horizontal="center" vertical="center"/>
    </xf>
    <xf numFmtId="1" fontId="9" fillId="0" borderId="1" xfId="1" applyNumberFormat="1" applyFont="1" applyFill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/>
    <xf numFmtId="0" fontId="13" fillId="2" borderId="1" xfId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"/>
    </xf>
    <xf numFmtId="0" fontId="9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vertical="center"/>
    </xf>
    <xf numFmtId="14" fontId="17" fillId="0" borderId="0" xfId="1" applyNumberFormat="1" applyFont="1" applyFill="1" applyAlignment="1">
      <alignment horizontal="left" vertical="center"/>
    </xf>
    <xf numFmtId="0" fontId="16" fillId="0" borderId="0" xfId="1" applyFont="1" applyFill="1" applyAlignment="1">
      <alignment horizontal="left" vertical="center"/>
    </xf>
    <xf numFmtId="0" fontId="16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43" fontId="13" fillId="2" borderId="1" xfId="2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3" fillId="2" borderId="1" xfId="1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2" fillId="2" borderId="0" xfId="1" applyFill="1"/>
    <xf numFmtId="0" fontId="2" fillId="0" borderId="0" xfId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0" fontId="2" fillId="0" borderId="0" xfId="1" applyFill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/>
    </xf>
    <xf numFmtId="0" fontId="2" fillId="0" borderId="0" xfId="1" applyFill="1" applyAlignment="1">
      <alignment horizontal="center" vertical="center" wrapText="1"/>
    </xf>
    <xf numFmtId="0" fontId="2" fillId="0" borderId="0" xfId="1" applyFill="1" applyBorder="1"/>
    <xf numFmtId="0" fontId="19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2" fillId="2" borderId="0" xfId="1" applyFont="1" applyFill="1"/>
    <xf numFmtId="0" fontId="16" fillId="0" borderId="0" xfId="1" applyFont="1" applyFill="1"/>
    <xf numFmtId="0" fontId="16" fillId="2" borderId="0" xfId="1" applyFont="1" applyFill="1"/>
    <xf numFmtId="14" fontId="17" fillId="0" borderId="0" xfId="1" applyNumberFormat="1" applyFont="1" applyFill="1" applyAlignment="1">
      <alignment horizontal="left"/>
    </xf>
    <xf numFmtId="0" fontId="3" fillId="0" borderId="5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7" fillId="0" borderId="1" xfId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1" fontId="9" fillId="2" borderId="1" xfId="1" applyNumberFormat="1" applyFont="1" applyFill="1" applyBorder="1" applyAlignment="1">
      <alignment horizontal="center" vertical="center" wrapText="1"/>
    </xf>
    <xf numFmtId="2" fontId="12" fillId="0" borderId="0" xfId="1" applyNumberFormat="1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right" vertical="center"/>
    </xf>
    <xf numFmtId="2" fontId="10" fillId="0" borderId="0" xfId="1" applyNumberFormat="1" applyFont="1" applyFill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0" fontId="22" fillId="0" borderId="2" xfId="1" applyFont="1" applyFill="1" applyBorder="1" applyAlignment="1">
      <alignment horizontal="right" vertical="center" wrapText="1"/>
    </xf>
    <xf numFmtId="2" fontId="7" fillId="0" borderId="1" xfId="1" applyNumberFormat="1" applyFont="1" applyFill="1" applyBorder="1" applyAlignment="1">
      <alignment horizontal="center" vertical="center"/>
    </xf>
    <xf numFmtId="1" fontId="9" fillId="4" borderId="1" xfId="1" applyNumberFormat="1" applyFont="1" applyFill="1" applyBorder="1" applyAlignment="1">
      <alignment horizontal="center" vertical="center"/>
    </xf>
    <xf numFmtId="1" fontId="9" fillId="2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3"/>
    <cellStyle name="Финансовый" xfId="2" builtinId="3"/>
  </cellStyles>
  <dxfs count="2">
    <dxf>
      <fill>
        <patternFill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O52"/>
  <sheetViews>
    <sheetView tabSelected="1" view="pageBreakPreview" zoomScale="145" zoomScaleNormal="100" zoomScaleSheetLayoutView="145" workbookViewId="0">
      <selection activeCell="F13" sqref="F13"/>
    </sheetView>
  </sheetViews>
  <sheetFormatPr defaultRowHeight="12.75" x14ac:dyDescent="0.25"/>
  <cols>
    <col min="1" max="1" width="4.5703125" style="8" customWidth="1"/>
    <col min="2" max="2" width="48.140625" style="8" customWidth="1"/>
    <col min="3" max="3" width="7.42578125" style="8" customWidth="1"/>
    <col min="4" max="4" width="6.140625" style="8" customWidth="1"/>
    <col min="5" max="5" width="7.42578125" style="8" customWidth="1"/>
    <col min="6" max="6" width="6.85546875" style="8" customWidth="1"/>
    <col min="7" max="7" width="8" style="8" customWidth="1"/>
    <col min="8" max="8" width="6.140625" style="8" customWidth="1"/>
    <col min="9" max="9" width="9.28515625" style="8" customWidth="1"/>
    <col min="10" max="10" width="6.5703125" style="8" customWidth="1"/>
    <col min="11" max="11" width="8.5703125" style="8" customWidth="1"/>
    <col min="12" max="12" width="10.28515625" style="8" customWidth="1"/>
    <col min="13" max="13" width="11.28515625" style="8" customWidth="1"/>
    <col min="14" max="14" width="11.42578125" style="8" customWidth="1"/>
    <col min="15" max="15" width="11" style="8" customWidth="1"/>
    <col min="16" max="16384" width="9.140625" style="8"/>
  </cols>
  <sheetData>
    <row r="1" spans="1:15" ht="14.25" customHeight="1" x14ac:dyDescent="0.25">
      <c r="A1" s="97" t="s">
        <v>50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10.5" customHeight="1" x14ac:dyDescent="0.25">
      <c r="A2" s="42"/>
      <c r="B2" s="41" t="s">
        <v>28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40">
        <f ca="1">NOW()</f>
        <v>43042.700502662039</v>
      </c>
      <c r="N2" s="39"/>
      <c r="O2" s="39"/>
    </row>
    <row r="3" spans="1:15" ht="8.25" customHeight="1" x14ac:dyDescent="0.25">
      <c r="A3" s="38"/>
      <c r="B3" s="7"/>
    </row>
    <row r="4" spans="1:15" ht="14.25" customHeight="1" x14ac:dyDescent="0.25">
      <c r="A4" s="104" t="s">
        <v>27</v>
      </c>
      <c r="B4" s="98" t="s">
        <v>26</v>
      </c>
      <c r="C4" s="104" t="s">
        <v>25</v>
      </c>
      <c r="D4" s="104"/>
      <c r="E4" s="98" t="s">
        <v>49</v>
      </c>
      <c r="F4" s="98"/>
      <c r="G4" s="104" t="s">
        <v>48</v>
      </c>
      <c r="H4" s="104"/>
      <c r="I4" s="101" t="s">
        <v>47</v>
      </c>
      <c r="J4" s="102"/>
      <c r="K4" s="102"/>
      <c r="L4" s="103"/>
      <c r="M4" s="98" t="s">
        <v>46</v>
      </c>
      <c r="N4" s="98" t="s">
        <v>45</v>
      </c>
      <c r="O4" s="99" t="s">
        <v>44</v>
      </c>
    </row>
    <row r="5" spans="1:15" ht="21" customHeight="1" x14ac:dyDescent="0.25">
      <c r="A5" s="104"/>
      <c r="B5" s="98"/>
      <c r="C5" s="25" t="s">
        <v>24</v>
      </c>
      <c r="D5" s="25" t="s">
        <v>29</v>
      </c>
      <c r="E5" s="95" t="s">
        <v>24</v>
      </c>
      <c r="F5" s="25" t="s">
        <v>29</v>
      </c>
      <c r="G5" s="25" t="s">
        <v>24</v>
      </c>
      <c r="H5" s="25" t="s">
        <v>29</v>
      </c>
      <c r="I5" s="37" t="s">
        <v>43</v>
      </c>
      <c r="J5" s="37" t="s">
        <v>29</v>
      </c>
      <c r="K5" s="37" t="s">
        <v>42</v>
      </c>
      <c r="L5" s="37" t="s">
        <v>41</v>
      </c>
      <c r="M5" s="98"/>
      <c r="N5" s="98"/>
      <c r="O5" s="100"/>
    </row>
    <row r="6" spans="1:15" ht="11.25" customHeight="1" x14ac:dyDescent="0.25">
      <c r="A6" s="36"/>
      <c r="B6" s="35" t="s">
        <v>40</v>
      </c>
      <c r="C6" s="43"/>
      <c r="D6" s="43"/>
      <c r="E6" s="9"/>
      <c r="F6" s="21"/>
      <c r="G6" s="20"/>
      <c r="H6" s="20"/>
      <c r="I6" s="9"/>
      <c r="J6" s="9"/>
      <c r="K6" s="9"/>
      <c r="L6" s="45"/>
      <c r="M6" s="19"/>
      <c r="N6" s="9"/>
      <c r="O6" s="92"/>
    </row>
    <row r="7" spans="1:15" ht="11.25" customHeight="1" x14ac:dyDescent="0.25">
      <c r="A7" s="9">
        <v>1</v>
      </c>
      <c r="B7" s="26" t="s">
        <v>23</v>
      </c>
      <c r="C7" s="22">
        <v>15</v>
      </c>
      <c r="D7" s="24">
        <v>10</v>
      </c>
      <c r="E7" s="110">
        <v>44</v>
      </c>
      <c r="F7" s="34"/>
      <c r="G7" s="20">
        <f>E7/C7</f>
        <v>2.9333333333333331</v>
      </c>
      <c r="H7" s="20"/>
      <c r="I7" s="45">
        <v>178</v>
      </c>
      <c r="J7" s="45">
        <v>115</v>
      </c>
      <c r="K7" s="45"/>
      <c r="L7" s="45"/>
      <c r="M7" s="85">
        <v>15</v>
      </c>
      <c r="N7" s="45">
        <v>4</v>
      </c>
      <c r="O7" s="19">
        <f>M7+N7</f>
        <v>19</v>
      </c>
    </row>
    <row r="8" spans="1:15" ht="10.5" customHeight="1" x14ac:dyDescent="0.2">
      <c r="A8" s="9">
        <v>2</v>
      </c>
      <c r="B8" s="28" t="s">
        <v>22</v>
      </c>
      <c r="C8" s="22">
        <v>16</v>
      </c>
      <c r="D8" s="22">
        <v>10</v>
      </c>
      <c r="E8" s="110">
        <v>62</v>
      </c>
      <c r="F8" s="34"/>
      <c r="G8" s="20">
        <f t="shared" ref="G8:G46" si="0">E8/C8</f>
        <v>3.875</v>
      </c>
      <c r="H8" s="20"/>
      <c r="I8" s="45">
        <v>131</v>
      </c>
      <c r="J8" s="45">
        <v>117</v>
      </c>
      <c r="K8" s="45"/>
      <c r="L8" s="45"/>
      <c r="M8" s="85">
        <v>16</v>
      </c>
      <c r="N8" s="45">
        <v>1</v>
      </c>
      <c r="O8" s="19">
        <f t="shared" ref="O8:O47" si="1">M8+N8</f>
        <v>17</v>
      </c>
    </row>
    <row r="9" spans="1:15" ht="10.5" customHeight="1" x14ac:dyDescent="0.2">
      <c r="A9" s="9">
        <v>3</v>
      </c>
      <c r="B9" s="26" t="s">
        <v>21</v>
      </c>
      <c r="C9" s="24">
        <v>15</v>
      </c>
      <c r="D9" s="33">
        <v>10</v>
      </c>
      <c r="E9" s="111">
        <v>43</v>
      </c>
      <c r="F9" s="32"/>
      <c r="G9" s="20">
        <f t="shared" si="0"/>
        <v>2.8666666666666667</v>
      </c>
      <c r="H9" s="20"/>
      <c r="I9" s="45">
        <v>163</v>
      </c>
      <c r="J9" s="45">
        <v>145</v>
      </c>
      <c r="K9" s="45">
        <v>126</v>
      </c>
      <c r="L9" s="45"/>
      <c r="M9" s="85">
        <v>15</v>
      </c>
      <c r="N9" s="45">
        <v>1</v>
      </c>
      <c r="O9" s="19">
        <f t="shared" si="1"/>
        <v>16</v>
      </c>
    </row>
    <row r="10" spans="1:15" ht="10.5" customHeight="1" x14ac:dyDescent="0.2">
      <c r="A10" s="9">
        <v>4</v>
      </c>
      <c r="B10" s="28" t="s">
        <v>39</v>
      </c>
      <c r="C10" s="24">
        <v>20</v>
      </c>
      <c r="D10" s="24">
        <v>10</v>
      </c>
      <c r="E10" s="110">
        <v>46</v>
      </c>
      <c r="F10" s="31"/>
      <c r="G10" s="20">
        <f>E10/C10</f>
        <v>2.2999999999999998</v>
      </c>
      <c r="H10" s="20"/>
      <c r="I10" s="45">
        <v>127</v>
      </c>
      <c r="J10" s="45"/>
      <c r="K10" s="45">
        <v>138</v>
      </c>
      <c r="L10" s="45">
        <v>115</v>
      </c>
      <c r="M10" s="85">
        <v>20</v>
      </c>
      <c r="N10" s="45"/>
      <c r="O10" s="19">
        <f t="shared" si="1"/>
        <v>20</v>
      </c>
    </row>
    <row r="11" spans="1:15" ht="11.25" customHeight="1" x14ac:dyDescent="0.2">
      <c r="A11" s="9">
        <v>5</v>
      </c>
      <c r="B11" s="30" t="s">
        <v>20</v>
      </c>
      <c r="C11" s="24">
        <v>20</v>
      </c>
      <c r="D11" s="24">
        <v>10</v>
      </c>
      <c r="E11" s="110">
        <v>24</v>
      </c>
      <c r="F11" s="31"/>
      <c r="G11" s="20">
        <f t="shared" si="0"/>
        <v>1.2</v>
      </c>
      <c r="H11" s="20"/>
      <c r="I11" s="45"/>
      <c r="J11" s="45"/>
      <c r="K11" s="45"/>
      <c r="L11" s="45"/>
      <c r="M11" s="85"/>
      <c r="N11" s="45"/>
      <c r="O11" s="19"/>
    </row>
    <row r="12" spans="1:15" ht="11.25" customHeight="1" x14ac:dyDescent="0.25">
      <c r="A12" s="9">
        <v>6</v>
      </c>
      <c r="B12" s="26" t="s">
        <v>19</v>
      </c>
      <c r="C12" s="24">
        <v>19</v>
      </c>
      <c r="D12" s="24">
        <v>10</v>
      </c>
      <c r="E12" s="110">
        <v>36</v>
      </c>
      <c r="F12" s="31"/>
      <c r="G12" s="20">
        <f t="shared" si="0"/>
        <v>1.8947368421052631</v>
      </c>
      <c r="H12" s="20"/>
      <c r="I12" s="45">
        <v>108</v>
      </c>
      <c r="J12" s="45"/>
      <c r="K12" s="45"/>
      <c r="L12" s="45">
        <v>111</v>
      </c>
      <c r="M12" s="85">
        <v>15</v>
      </c>
      <c r="N12" s="45"/>
      <c r="O12" s="19">
        <f t="shared" si="1"/>
        <v>15</v>
      </c>
    </row>
    <row r="13" spans="1:15" ht="11.25" customHeight="1" x14ac:dyDescent="0.2">
      <c r="A13" s="9">
        <v>7</v>
      </c>
      <c r="B13" s="28" t="s">
        <v>17</v>
      </c>
      <c r="C13" s="24">
        <v>13</v>
      </c>
      <c r="D13" s="24">
        <v>10</v>
      </c>
      <c r="E13" s="110">
        <v>70</v>
      </c>
      <c r="F13" s="31"/>
      <c r="G13" s="20">
        <f t="shared" si="0"/>
        <v>5.384615384615385</v>
      </c>
      <c r="H13" s="20"/>
      <c r="I13" s="45">
        <v>130</v>
      </c>
      <c r="J13" s="45">
        <v>105</v>
      </c>
      <c r="K13" s="45"/>
      <c r="L13" s="45">
        <v>103</v>
      </c>
      <c r="M13" s="85">
        <v>13</v>
      </c>
      <c r="N13" s="45">
        <v>1</v>
      </c>
      <c r="O13" s="19">
        <f t="shared" si="1"/>
        <v>14</v>
      </c>
    </row>
    <row r="14" spans="1:15" ht="10.5" customHeight="1" x14ac:dyDescent="0.25">
      <c r="A14" s="9">
        <v>8</v>
      </c>
      <c r="B14" s="26" t="s">
        <v>38</v>
      </c>
      <c r="C14" s="24">
        <v>15</v>
      </c>
      <c r="D14" s="24">
        <v>10</v>
      </c>
      <c r="E14" s="110">
        <v>26</v>
      </c>
      <c r="F14" s="31"/>
      <c r="G14" s="20">
        <f t="shared" si="0"/>
        <v>1.7333333333333334</v>
      </c>
      <c r="H14" s="20"/>
      <c r="I14" s="45">
        <v>117</v>
      </c>
      <c r="J14" s="45"/>
      <c r="K14" s="45"/>
      <c r="L14" s="45"/>
      <c r="M14" s="85">
        <v>11</v>
      </c>
      <c r="N14" s="45"/>
      <c r="O14" s="19">
        <f t="shared" si="1"/>
        <v>11</v>
      </c>
    </row>
    <row r="15" spans="1:15" ht="9.75" customHeight="1" x14ac:dyDescent="0.25">
      <c r="A15" s="9">
        <v>9</v>
      </c>
      <c r="B15" s="26" t="s">
        <v>18</v>
      </c>
      <c r="C15" s="24">
        <v>20</v>
      </c>
      <c r="D15" s="24">
        <v>10</v>
      </c>
      <c r="E15" s="110">
        <v>36</v>
      </c>
      <c r="F15" s="31"/>
      <c r="G15" s="20">
        <f t="shared" si="0"/>
        <v>1.8</v>
      </c>
      <c r="H15" s="20"/>
      <c r="I15" s="45">
        <v>103</v>
      </c>
      <c r="J15" s="45"/>
      <c r="K15" s="45"/>
      <c r="L15" s="45">
        <v>138</v>
      </c>
      <c r="M15" s="85">
        <v>19</v>
      </c>
      <c r="N15" s="45"/>
      <c r="O15" s="19">
        <f t="shared" si="1"/>
        <v>19</v>
      </c>
    </row>
    <row r="16" spans="1:15" ht="12" customHeight="1" x14ac:dyDescent="0.25">
      <c r="A16" s="9">
        <v>10</v>
      </c>
      <c r="B16" s="26" t="s">
        <v>60</v>
      </c>
      <c r="C16" s="24">
        <v>12</v>
      </c>
      <c r="D16" s="24">
        <v>5</v>
      </c>
      <c r="E16" s="110">
        <v>19</v>
      </c>
      <c r="F16" s="31"/>
      <c r="G16" s="20">
        <f t="shared" si="0"/>
        <v>1.5833333333333333</v>
      </c>
      <c r="H16" s="20"/>
      <c r="I16" s="45">
        <v>55</v>
      </c>
      <c r="J16" s="45"/>
      <c r="K16" s="45"/>
      <c r="L16" s="45"/>
      <c r="M16" s="85">
        <v>13</v>
      </c>
      <c r="N16" s="45"/>
      <c r="O16" s="19">
        <f t="shared" si="1"/>
        <v>13</v>
      </c>
    </row>
    <row r="17" spans="1:15" ht="9" customHeight="1" x14ac:dyDescent="0.2">
      <c r="A17" s="9">
        <v>11</v>
      </c>
      <c r="B17" s="30" t="s">
        <v>51</v>
      </c>
      <c r="C17" s="24">
        <v>10</v>
      </c>
      <c r="D17" s="24">
        <v>5</v>
      </c>
      <c r="E17" s="110">
        <v>11</v>
      </c>
      <c r="F17" s="31"/>
      <c r="G17" s="20">
        <f t="shared" si="0"/>
        <v>1.1000000000000001</v>
      </c>
      <c r="H17" s="20"/>
      <c r="I17" s="45">
        <v>72</v>
      </c>
      <c r="J17" s="45"/>
      <c r="K17" s="45"/>
      <c r="L17" s="45"/>
      <c r="M17" s="85">
        <v>10</v>
      </c>
      <c r="N17" s="45"/>
      <c r="O17" s="19">
        <f t="shared" si="1"/>
        <v>10</v>
      </c>
    </row>
    <row r="18" spans="1:15" ht="10.5" customHeight="1" x14ac:dyDescent="0.25">
      <c r="A18" s="9"/>
      <c r="B18" s="25" t="s">
        <v>37</v>
      </c>
      <c r="C18" s="24"/>
      <c r="D18" s="24"/>
      <c r="E18" s="110"/>
      <c r="F18" s="31"/>
      <c r="G18" s="20"/>
      <c r="H18" s="20"/>
      <c r="I18" s="45"/>
      <c r="J18" s="45"/>
      <c r="K18" s="45"/>
      <c r="L18" s="45"/>
      <c r="M18" s="85"/>
      <c r="N18" s="45"/>
      <c r="O18" s="92"/>
    </row>
    <row r="19" spans="1:15" ht="11.25" customHeight="1" x14ac:dyDescent="0.2">
      <c r="A19" s="9">
        <v>12</v>
      </c>
      <c r="B19" s="28" t="s">
        <v>16</v>
      </c>
      <c r="C19" s="24">
        <v>15</v>
      </c>
      <c r="D19" s="24">
        <v>10</v>
      </c>
      <c r="E19" s="110">
        <v>67</v>
      </c>
      <c r="F19" s="31"/>
      <c r="G19" s="20">
        <f t="shared" si="0"/>
        <v>4.4666666666666668</v>
      </c>
      <c r="H19" s="20"/>
      <c r="I19" s="45">
        <v>153</v>
      </c>
      <c r="J19" s="45">
        <v>132</v>
      </c>
      <c r="K19" s="45">
        <v>137</v>
      </c>
      <c r="L19" s="45">
        <v>148</v>
      </c>
      <c r="M19" s="85">
        <v>15</v>
      </c>
      <c r="N19" s="45">
        <v>1</v>
      </c>
      <c r="O19" s="19">
        <f t="shared" si="1"/>
        <v>16</v>
      </c>
    </row>
    <row r="20" spans="1:15" ht="10.5" customHeight="1" x14ac:dyDescent="0.2">
      <c r="A20" s="9">
        <v>13</v>
      </c>
      <c r="B20" s="28" t="s">
        <v>15</v>
      </c>
      <c r="C20" s="24">
        <v>16</v>
      </c>
      <c r="D20" s="24">
        <v>10</v>
      </c>
      <c r="E20" s="110">
        <v>68</v>
      </c>
      <c r="F20" s="21">
        <v>1</v>
      </c>
      <c r="G20" s="20">
        <f t="shared" si="0"/>
        <v>4.25</v>
      </c>
      <c r="H20" s="20">
        <f>F20/D20</f>
        <v>0.1</v>
      </c>
      <c r="I20" s="45">
        <v>183</v>
      </c>
      <c r="J20" s="45">
        <v>145</v>
      </c>
      <c r="K20" s="45">
        <v>132</v>
      </c>
      <c r="L20" s="45">
        <v>154</v>
      </c>
      <c r="M20" s="85">
        <v>16</v>
      </c>
      <c r="N20" s="45">
        <v>12</v>
      </c>
      <c r="O20" s="19">
        <f t="shared" si="1"/>
        <v>28</v>
      </c>
    </row>
    <row r="21" spans="1:15" ht="10.5" customHeight="1" x14ac:dyDescent="0.2">
      <c r="A21" s="9">
        <v>14</v>
      </c>
      <c r="B21" s="28" t="s">
        <v>54</v>
      </c>
      <c r="C21" s="44">
        <v>0</v>
      </c>
      <c r="D21" s="24">
        <v>20</v>
      </c>
      <c r="E21" s="110"/>
      <c r="F21" s="21">
        <v>7</v>
      </c>
      <c r="G21" s="20"/>
      <c r="H21" s="20">
        <f>F21/D21</f>
        <v>0.35</v>
      </c>
      <c r="I21" s="45"/>
      <c r="J21" s="45"/>
      <c r="K21" s="45"/>
      <c r="L21" s="45"/>
      <c r="M21" s="85"/>
      <c r="N21" s="45"/>
      <c r="O21" s="19"/>
    </row>
    <row r="22" spans="1:15" ht="10.5" customHeight="1" x14ac:dyDescent="0.2">
      <c r="A22" s="9">
        <v>15</v>
      </c>
      <c r="B22" s="28" t="s">
        <v>14</v>
      </c>
      <c r="C22" s="29">
        <v>15</v>
      </c>
      <c r="D22" s="29">
        <v>5</v>
      </c>
      <c r="E22" s="110">
        <v>31</v>
      </c>
      <c r="F22" s="21"/>
      <c r="G22" s="20">
        <f t="shared" si="0"/>
        <v>2.0666666666666669</v>
      </c>
      <c r="H22" s="20"/>
      <c r="I22" s="45">
        <v>52</v>
      </c>
      <c r="J22" s="45">
        <v>50</v>
      </c>
      <c r="K22" s="45"/>
      <c r="L22" s="45"/>
      <c r="M22" s="85">
        <v>15</v>
      </c>
      <c r="N22" s="45">
        <v>1</v>
      </c>
      <c r="O22" s="19">
        <f t="shared" si="1"/>
        <v>16</v>
      </c>
    </row>
    <row r="23" spans="1:15" ht="12.75" customHeight="1" x14ac:dyDescent="0.2">
      <c r="A23" s="9">
        <v>16</v>
      </c>
      <c r="B23" s="28" t="s">
        <v>61</v>
      </c>
      <c r="C23" s="29">
        <v>10</v>
      </c>
      <c r="D23" s="29">
        <v>5</v>
      </c>
      <c r="E23" s="110">
        <v>30</v>
      </c>
      <c r="F23" s="21">
        <v>1</v>
      </c>
      <c r="G23" s="20">
        <f t="shared" si="0"/>
        <v>3</v>
      </c>
      <c r="H23" s="20">
        <f t="shared" ref="H23" si="2">F23/D23</f>
        <v>0.2</v>
      </c>
      <c r="I23" s="45">
        <v>58</v>
      </c>
      <c r="J23" s="45"/>
      <c r="K23" s="45"/>
      <c r="L23" s="45"/>
      <c r="M23" s="85">
        <v>10</v>
      </c>
      <c r="N23" s="45"/>
      <c r="O23" s="19">
        <f t="shared" si="1"/>
        <v>10</v>
      </c>
    </row>
    <row r="24" spans="1:15" ht="11.25" customHeight="1" x14ac:dyDescent="0.2">
      <c r="A24" s="9">
        <v>17</v>
      </c>
      <c r="B24" s="30" t="s">
        <v>52</v>
      </c>
      <c r="C24" s="29">
        <v>5</v>
      </c>
      <c r="D24" s="29">
        <v>5</v>
      </c>
      <c r="E24" s="110">
        <v>16</v>
      </c>
      <c r="F24" s="21"/>
      <c r="G24" s="20">
        <f t="shared" si="0"/>
        <v>3.2</v>
      </c>
      <c r="H24" s="20"/>
      <c r="I24" s="45">
        <v>58</v>
      </c>
      <c r="J24" s="45"/>
      <c r="K24" s="45"/>
      <c r="L24" s="45"/>
      <c r="M24" s="85">
        <v>5</v>
      </c>
      <c r="N24" s="45"/>
      <c r="O24" s="19">
        <f t="shared" si="1"/>
        <v>5</v>
      </c>
    </row>
    <row r="25" spans="1:15" ht="12.75" customHeight="1" x14ac:dyDescent="0.2">
      <c r="A25" s="9">
        <v>18</v>
      </c>
      <c r="B25" s="30" t="s">
        <v>53</v>
      </c>
      <c r="C25" s="29">
        <v>5</v>
      </c>
      <c r="D25" s="29">
        <v>5</v>
      </c>
      <c r="E25" s="110">
        <v>11</v>
      </c>
      <c r="F25" s="21"/>
      <c r="G25" s="20">
        <f t="shared" si="0"/>
        <v>2.2000000000000002</v>
      </c>
      <c r="H25" s="20"/>
      <c r="I25" s="45">
        <v>76</v>
      </c>
      <c r="J25" s="45"/>
      <c r="K25" s="45"/>
      <c r="L25" s="45"/>
      <c r="M25" s="85">
        <v>5</v>
      </c>
      <c r="N25" s="45"/>
      <c r="O25" s="19">
        <f t="shared" si="1"/>
        <v>5</v>
      </c>
    </row>
    <row r="26" spans="1:15" ht="10.5" customHeight="1" x14ac:dyDescent="0.25">
      <c r="A26" s="9"/>
      <c r="B26" s="25" t="s">
        <v>36</v>
      </c>
      <c r="C26" s="24"/>
      <c r="D26" s="24"/>
      <c r="E26" s="110"/>
      <c r="F26" s="21"/>
      <c r="G26" s="20"/>
      <c r="H26" s="20"/>
      <c r="I26" s="45"/>
      <c r="J26" s="45"/>
      <c r="K26" s="45"/>
      <c r="L26" s="45"/>
      <c r="M26" s="85"/>
      <c r="N26" s="45"/>
      <c r="O26" s="92"/>
    </row>
    <row r="27" spans="1:15" ht="10.5" customHeight="1" x14ac:dyDescent="0.25">
      <c r="A27" s="9">
        <v>19</v>
      </c>
      <c r="B27" s="26" t="s">
        <v>13</v>
      </c>
      <c r="C27" s="24">
        <v>10</v>
      </c>
      <c r="D27" s="24">
        <v>10</v>
      </c>
      <c r="E27" s="110">
        <v>62</v>
      </c>
      <c r="F27" s="21">
        <v>1</v>
      </c>
      <c r="G27" s="20">
        <f t="shared" si="0"/>
        <v>6.2</v>
      </c>
      <c r="H27" s="20">
        <f t="shared" ref="H27:H43" si="3">F27/D27</f>
        <v>0.1</v>
      </c>
      <c r="I27" s="45">
        <v>186</v>
      </c>
      <c r="J27" s="45">
        <v>133</v>
      </c>
      <c r="K27" s="45"/>
      <c r="L27" s="45"/>
      <c r="M27" s="85">
        <v>10</v>
      </c>
      <c r="N27" s="45">
        <v>6</v>
      </c>
      <c r="O27" s="19">
        <f t="shared" si="1"/>
        <v>16</v>
      </c>
    </row>
    <row r="28" spans="1:15" ht="11.25" customHeight="1" x14ac:dyDescent="0.25">
      <c r="A28" s="9">
        <v>20</v>
      </c>
      <c r="B28" s="26" t="s">
        <v>12</v>
      </c>
      <c r="C28" s="24">
        <v>15</v>
      </c>
      <c r="D28" s="24">
        <v>10</v>
      </c>
      <c r="E28" s="110">
        <v>40</v>
      </c>
      <c r="F28" s="21">
        <v>1</v>
      </c>
      <c r="G28" s="20">
        <f t="shared" si="0"/>
        <v>2.6666666666666665</v>
      </c>
      <c r="H28" s="20">
        <f t="shared" si="3"/>
        <v>0.1</v>
      </c>
      <c r="I28" s="45">
        <v>173</v>
      </c>
      <c r="J28" s="45">
        <v>110</v>
      </c>
      <c r="K28" s="45"/>
      <c r="L28" s="45">
        <v>159</v>
      </c>
      <c r="M28" s="85">
        <v>15</v>
      </c>
      <c r="N28" s="45">
        <v>4</v>
      </c>
      <c r="O28" s="19">
        <f t="shared" si="1"/>
        <v>19</v>
      </c>
    </row>
    <row r="29" spans="1:15" ht="11.25" customHeight="1" x14ac:dyDescent="0.25">
      <c r="A29" s="9">
        <v>21</v>
      </c>
      <c r="B29" s="26" t="s">
        <v>55</v>
      </c>
      <c r="C29" s="24">
        <v>15</v>
      </c>
      <c r="D29" s="24">
        <v>10</v>
      </c>
      <c r="E29" s="110">
        <v>51</v>
      </c>
      <c r="F29" s="21"/>
      <c r="G29" s="20">
        <f t="shared" si="0"/>
        <v>3.4</v>
      </c>
      <c r="H29" s="20"/>
      <c r="I29" s="45">
        <v>193</v>
      </c>
      <c r="J29" s="45">
        <v>166</v>
      </c>
      <c r="K29" s="45">
        <v>174</v>
      </c>
      <c r="L29" s="45">
        <v>138</v>
      </c>
      <c r="M29" s="85">
        <v>15</v>
      </c>
      <c r="N29" s="45">
        <v>5</v>
      </c>
      <c r="O29" s="19">
        <f t="shared" si="1"/>
        <v>20</v>
      </c>
    </row>
    <row r="30" spans="1:15" ht="9" customHeight="1" x14ac:dyDescent="0.25">
      <c r="A30" s="9">
        <v>22</v>
      </c>
      <c r="B30" s="26" t="s">
        <v>35</v>
      </c>
      <c r="C30" s="24">
        <v>15</v>
      </c>
      <c r="D30" s="24">
        <v>10</v>
      </c>
      <c r="E30" s="110">
        <v>50</v>
      </c>
      <c r="F30" s="21"/>
      <c r="G30" s="20">
        <f t="shared" si="0"/>
        <v>3.3333333333333335</v>
      </c>
      <c r="H30" s="20"/>
      <c r="I30" s="45">
        <v>163</v>
      </c>
      <c r="J30" s="45">
        <v>158</v>
      </c>
      <c r="K30" s="45">
        <v>194</v>
      </c>
      <c r="L30" s="45">
        <v>139</v>
      </c>
      <c r="M30" s="85">
        <v>15</v>
      </c>
      <c r="N30" s="45">
        <v>1</v>
      </c>
      <c r="O30" s="19">
        <f t="shared" si="1"/>
        <v>16</v>
      </c>
    </row>
    <row r="31" spans="1:15" ht="21.75" customHeight="1" x14ac:dyDescent="0.25">
      <c r="A31" s="9">
        <v>23</v>
      </c>
      <c r="B31" s="27" t="s">
        <v>56</v>
      </c>
      <c r="C31" s="24">
        <v>10</v>
      </c>
      <c r="D31" s="24">
        <v>10</v>
      </c>
      <c r="E31" s="110">
        <v>22</v>
      </c>
      <c r="F31" s="21"/>
      <c r="G31" s="20">
        <f t="shared" si="0"/>
        <v>2.2000000000000002</v>
      </c>
      <c r="H31" s="20"/>
      <c r="I31" s="45">
        <v>111</v>
      </c>
      <c r="J31" s="45"/>
      <c r="K31" s="45"/>
      <c r="L31" s="45"/>
      <c r="M31" s="85">
        <v>10</v>
      </c>
      <c r="N31" s="45"/>
      <c r="O31" s="19">
        <f t="shared" si="1"/>
        <v>10</v>
      </c>
    </row>
    <row r="32" spans="1:15" ht="24.75" customHeight="1" x14ac:dyDescent="0.25">
      <c r="A32" s="9">
        <v>24</v>
      </c>
      <c r="B32" s="27" t="s">
        <v>57</v>
      </c>
      <c r="C32" s="24">
        <v>0</v>
      </c>
      <c r="D32" s="24">
        <v>12</v>
      </c>
      <c r="E32" s="110"/>
      <c r="F32" s="21">
        <v>3</v>
      </c>
      <c r="G32" s="20"/>
      <c r="H32" s="20">
        <f t="shared" si="3"/>
        <v>0.25</v>
      </c>
      <c r="I32" s="45"/>
      <c r="J32" s="45"/>
      <c r="K32" s="45"/>
      <c r="L32" s="45"/>
      <c r="M32" s="85"/>
      <c r="N32" s="45"/>
      <c r="O32" s="19"/>
    </row>
    <row r="33" spans="1:15" ht="8.25" customHeight="1" x14ac:dyDescent="0.25">
      <c r="A33" s="9">
        <v>25</v>
      </c>
      <c r="B33" s="26" t="s">
        <v>11</v>
      </c>
      <c r="C33" s="24">
        <v>5</v>
      </c>
      <c r="D33" s="24">
        <v>5</v>
      </c>
      <c r="E33" s="110">
        <v>9</v>
      </c>
      <c r="F33" s="21"/>
      <c r="G33" s="20">
        <f t="shared" si="0"/>
        <v>1.8</v>
      </c>
      <c r="H33" s="20"/>
      <c r="I33" s="45">
        <v>80</v>
      </c>
      <c r="J33" s="45"/>
      <c r="K33" s="45"/>
      <c r="L33" s="45"/>
      <c r="M33" s="85">
        <v>5</v>
      </c>
      <c r="N33" s="45"/>
      <c r="O33" s="19">
        <f t="shared" si="1"/>
        <v>5</v>
      </c>
    </row>
    <row r="34" spans="1:15" ht="10.5" customHeight="1" x14ac:dyDescent="0.25">
      <c r="A34" s="9"/>
      <c r="B34" s="25" t="s">
        <v>34</v>
      </c>
      <c r="C34" s="24"/>
      <c r="D34" s="24"/>
      <c r="E34" s="110"/>
      <c r="F34" s="21"/>
      <c r="G34" s="20"/>
      <c r="H34" s="20"/>
      <c r="I34" s="45"/>
      <c r="J34" s="45"/>
      <c r="K34" s="45"/>
      <c r="L34" s="45"/>
      <c r="M34" s="85"/>
      <c r="N34" s="45"/>
      <c r="O34" s="92"/>
    </row>
    <row r="35" spans="1:15" ht="9.75" customHeight="1" x14ac:dyDescent="0.25">
      <c r="A35" s="9">
        <v>26</v>
      </c>
      <c r="B35" s="26" t="s">
        <v>10</v>
      </c>
      <c r="C35" s="24">
        <v>10</v>
      </c>
      <c r="D35" s="24">
        <v>10</v>
      </c>
      <c r="E35" s="110">
        <v>74</v>
      </c>
      <c r="F35" s="21"/>
      <c r="G35" s="20">
        <f t="shared" si="0"/>
        <v>7.4</v>
      </c>
      <c r="H35" s="20"/>
      <c r="I35" s="45">
        <v>140</v>
      </c>
      <c r="J35" s="45"/>
      <c r="K35" s="45"/>
      <c r="L35" s="45">
        <v>138</v>
      </c>
      <c r="M35" s="85">
        <v>10</v>
      </c>
      <c r="N35" s="45"/>
      <c r="O35" s="19">
        <f t="shared" si="1"/>
        <v>10</v>
      </c>
    </row>
    <row r="36" spans="1:15" ht="9.75" customHeight="1" x14ac:dyDescent="0.2">
      <c r="A36" s="9">
        <v>27</v>
      </c>
      <c r="B36" s="28" t="s">
        <v>9</v>
      </c>
      <c r="C36" s="24">
        <v>0</v>
      </c>
      <c r="D36" s="24">
        <v>15</v>
      </c>
      <c r="E36" s="110"/>
      <c r="F36" s="21">
        <v>17</v>
      </c>
      <c r="G36" s="20"/>
      <c r="H36" s="20">
        <f t="shared" si="3"/>
        <v>1.1333333333333333</v>
      </c>
      <c r="I36" s="45"/>
      <c r="J36" s="45"/>
      <c r="K36" s="45"/>
      <c r="L36" s="45"/>
      <c r="M36" s="85"/>
      <c r="N36" s="45"/>
      <c r="O36" s="19"/>
    </row>
    <row r="37" spans="1:15" ht="9.75" customHeight="1" x14ac:dyDescent="0.2">
      <c r="A37" s="9">
        <v>28</v>
      </c>
      <c r="B37" s="28" t="s">
        <v>8</v>
      </c>
      <c r="C37" s="24">
        <v>0</v>
      </c>
      <c r="D37" s="24">
        <v>15</v>
      </c>
      <c r="E37" s="110"/>
      <c r="F37" s="21">
        <v>5</v>
      </c>
      <c r="G37" s="20"/>
      <c r="H37" s="20">
        <f t="shared" si="3"/>
        <v>0.33333333333333331</v>
      </c>
      <c r="I37" s="45"/>
      <c r="J37" s="45"/>
      <c r="K37" s="45"/>
      <c r="L37" s="45"/>
      <c r="M37" s="85"/>
      <c r="N37" s="45"/>
      <c r="O37" s="19"/>
    </row>
    <row r="38" spans="1:15" ht="9.75" customHeight="1" x14ac:dyDescent="0.25">
      <c r="A38" s="9">
        <v>29</v>
      </c>
      <c r="B38" s="23" t="s">
        <v>7</v>
      </c>
      <c r="C38" s="24">
        <v>10</v>
      </c>
      <c r="D38" s="24">
        <v>20</v>
      </c>
      <c r="E38" s="110">
        <v>88</v>
      </c>
      <c r="F38" s="21"/>
      <c r="G38" s="20">
        <f t="shared" si="0"/>
        <v>8.8000000000000007</v>
      </c>
      <c r="H38" s="20"/>
      <c r="I38" s="45">
        <v>198</v>
      </c>
      <c r="J38" s="45">
        <v>110</v>
      </c>
      <c r="K38" s="45"/>
      <c r="L38" s="45">
        <v>170</v>
      </c>
      <c r="M38" s="85">
        <v>10</v>
      </c>
      <c r="N38" s="45">
        <v>15</v>
      </c>
      <c r="O38" s="19">
        <f t="shared" si="1"/>
        <v>25</v>
      </c>
    </row>
    <row r="39" spans="1:15" ht="8.25" customHeight="1" x14ac:dyDescent="0.25">
      <c r="A39" s="9">
        <v>30</v>
      </c>
      <c r="B39" s="27" t="s">
        <v>6</v>
      </c>
      <c r="C39" s="24">
        <v>25</v>
      </c>
      <c r="D39" s="24">
        <v>10</v>
      </c>
      <c r="E39" s="110">
        <v>128</v>
      </c>
      <c r="F39" s="21"/>
      <c r="G39" s="20">
        <f t="shared" si="0"/>
        <v>5.12</v>
      </c>
      <c r="H39" s="20"/>
      <c r="I39" s="45">
        <v>172</v>
      </c>
      <c r="J39" s="45">
        <v>111</v>
      </c>
      <c r="K39" s="45"/>
      <c r="L39" s="45">
        <v>143</v>
      </c>
      <c r="M39" s="85">
        <v>25</v>
      </c>
      <c r="N39" s="45">
        <v>12</v>
      </c>
      <c r="O39" s="19">
        <f t="shared" si="1"/>
        <v>37</v>
      </c>
    </row>
    <row r="40" spans="1:15" ht="8.25" customHeight="1" x14ac:dyDescent="0.25">
      <c r="A40" s="9">
        <v>31</v>
      </c>
      <c r="B40" s="27" t="s">
        <v>1</v>
      </c>
      <c r="C40" s="24">
        <v>15</v>
      </c>
      <c r="D40" s="24">
        <v>10</v>
      </c>
      <c r="E40" s="110">
        <v>69</v>
      </c>
      <c r="F40" s="21"/>
      <c r="G40" s="20">
        <f t="shared" si="0"/>
        <v>4.5999999999999996</v>
      </c>
      <c r="H40" s="20"/>
      <c r="I40" s="45">
        <v>148</v>
      </c>
      <c r="J40" s="45">
        <v>144</v>
      </c>
      <c r="K40" s="45"/>
      <c r="L40" s="45">
        <v>111</v>
      </c>
      <c r="M40" s="85">
        <v>15</v>
      </c>
      <c r="N40" s="45">
        <v>1</v>
      </c>
      <c r="O40" s="19">
        <f t="shared" si="1"/>
        <v>16</v>
      </c>
    </row>
    <row r="41" spans="1:15" ht="8.25" customHeight="1" x14ac:dyDescent="0.25">
      <c r="A41" s="9">
        <v>32</v>
      </c>
      <c r="B41" s="27" t="s">
        <v>58</v>
      </c>
      <c r="C41" s="45">
        <v>0</v>
      </c>
      <c r="D41" s="24">
        <v>15</v>
      </c>
      <c r="E41" s="110"/>
      <c r="F41" s="21">
        <v>29</v>
      </c>
      <c r="G41" s="20"/>
      <c r="H41" s="20">
        <f t="shared" si="3"/>
        <v>1.9333333333333333</v>
      </c>
      <c r="I41" s="45"/>
      <c r="J41" s="45"/>
      <c r="K41" s="45"/>
      <c r="L41" s="45"/>
      <c r="M41" s="85"/>
      <c r="N41" s="45"/>
      <c r="O41" s="19"/>
    </row>
    <row r="42" spans="1:15" ht="11.25" customHeight="1" x14ac:dyDescent="0.25">
      <c r="A42" s="9"/>
      <c r="B42" s="25" t="s">
        <v>33</v>
      </c>
      <c r="C42" s="24"/>
      <c r="D42" s="24"/>
      <c r="E42" s="110"/>
      <c r="F42" s="21"/>
      <c r="G42" s="20"/>
      <c r="H42" s="20"/>
      <c r="I42" s="45"/>
      <c r="J42" s="45"/>
      <c r="K42" s="45"/>
      <c r="L42" s="45"/>
      <c r="M42" s="85"/>
      <c r="N42" s="45"/>
      <c r="O42" s="92"/>
    </row>
    <row r="43" spans="1:15" ht="10.5" customHeight="1" x14ac:dyDescent="0.25">
      <c r="A43" s="9">
        <v>33</v>
      </c>
      <c r="B43" s="26" t="s">
        <v>5</v>
      </c>
      <c r="C43" s="46">
        <v>0</v>
      </c>
      <c r="D43" s="24">
        <v>15</v>
      </c>
      <c r="E43" s="110"/>
      <c r="F43" s="21">
        <v>5</v>
      </c>
      <c r="G43" s="20"/>
      <c r="H43" s="20">
        <f t="shared" si="3"/>
        <v>0.33333333333333331</v>
      </c>
      <c r="J43" s="45"/>
      <c r="K43" s="45"/>
      <c r="L43" s="45"/>
      <c r="N43" s="45"/>
      <c r="O43" s="93"/>
    </row>
    <row r="44" spans="1:15" ht="10.5" customHeight="1" x14ac:dyDescent="0.25">
      <c r="A44" s="9">
        <v>34</v>
      </c>
      <c r="B44" s="26" t="s">
        <v>4</v>
      </c>
      <c r="C44" s="24">
        <v>20</v>
      </c>
      <c r="D44" s="24">
        <v>15</v>
      </c>
      <c r="E44" s="110">
        <v>102</v>
      </c>
      <c r="F44" s="21"/>
      <c r="G44" s="20">
        <f t="shared" si="0"/>
        <v>5.0999999999999996</v>
      </c>
      <c r="H44" s="20"/>
      <c r="I44" s="45">
        <v>156</v>
      </c>
      <c r="J44" s="45">
        <v>101</v>
      </c>
      <c r="K44" s="45"/>
      <c r="L44" s="45">
        <v>100</v>
      </c>
      <c r="M44" s="85">
        <v>20</v>
      </c>
      <c r="N44" s="45">
        <v>6</v>
      </c>
      <c r="O44" s="19">
        <f t="shared" si="1"/>
        <v>26</v>
      </c>
    </row>
    <row r="45" spans="1:15" ht="9" customHeight="1" x14ac:dyDescent="0.25">
      <c r="A45" s="9">
        <v>35</v>
      </c>
      <c r="B45" s="26" t="s">
        <v>3</v>
      </c>
      <c r="C45" s="24">
        <v>10</v>
      </c>
      <c r="D45" s="24">
        <v>10</v>
      </c>
      <c r="E45" s="110">
        <v>36</v>
      </c>
      <c r="F45" s="21"/>
      <c r="G45" s="20">
        <f t="shared" si="0"/>
        <v>3.6</v>
      </c>
      <c r="H45" s="20"/>
      <c r="I45" s="45">
        <v>113</v>
      </c>
      <c r="J45" s="45"/>
      <c r="K45" s="45"/>
      <c r="L45" s="45"/>
      <c r="M45" s="85">
        <v>10</v>
      </c>
      <c r="N45" s="45"/>
      <c r="O45" s="19">
        <f t="shared" si="1"/>
        <v>10</v>
      </c>
    </row>
    <row r="46" spans="1:15" ht="9" customHeight="1" x14ac:dyDescent="0.25">
      <c r="A46" s="9">
        <v>36</v>
      </c>
      <c r="B46" s="26" t="s">
        <v>2</v>
      </c>
      <c r="C46" s="24">
        <v>15</v>
      </c>
      <c r="D46" s="24">
        <v>10</v>
      </c>
      <c r="E46" s="110">
        <v>98</v>
      </c>
      <c r="F46" s="21"/>
      <c r="G46" s="20">
        <f t="shared" si="0"/>
        <v>6.5333333333333332</v>
      </c>
      <c r="H46" s="20"/>
      <c r="I46" s="45">
        <v>140</v>
      </c>
      <c r="J46" s="45">
        <v>115</v>
      </c>
      <c r="K46" s="45"/>
      <c r="L46" s="45"/>
      <c r="M46" s="85">
        <v>15</v>
      </c>
      <c r="N46" s="45">
        <v>1</v>
      </c>
      <c r="O46" s="19">
        <f t="shared" si="1"/>
        <v>16</v>
      </c>
    </row>
    <row r="47" spans="1:15" ht="9" customHeight="1" x14ac:dyDescent="0.25">
      <c r="A47" s="9">
        <v>37</v>
      </c>
      <c r="B47" s="26" t="s">
        <v>59</v>
      </c>
      <c r="C47" s="24">
        <v>13</v>
      </c>
      <c r="D47" s="24">
        <v>5</v>
      </c>
      <c r="E47" s="110">
        <v>16</v>
      </c>
      <c r="F47" s="21"/>
      <c r="G47" s="20">
        <f>E47/C47</f>
        <v>1.2307692307692308</v>
      </c>
      <c r="H47" s="20"/>
      <c r="I47" s="45">
        <v>50</v>
      </c>
      <c r="J47" s="45"/>
      <c r="K47" s="45"/>
      <c r="L47" s="45"/>
      <c r="M47" s="85">
        <v>12</v>
      </c>
      <c r="N47" s="45"/>
      <c r="O47" s="19">
        <f t="shared" si="1"/>
        <v>12</v>
      </c>
    </row>
    <row r="48" spans="1:15" ht="8.25" customHeight="1" x14ac:dyDescent="0.25">
      <c r="A48" s="18"/>
      <c r="B48" s="17" t="s">
        <v>0</v>
      </c>
      <c r="C48" s="16">
        <f>SUM(C7:C47)</f>
        <v>429</v>
      </c>
      <c r="D48" s="16">
        <f>SUM(D7:D47)</f>
        <v>377</v>
      </c>
      <c r="E48" s="16">
        <f>SUM(E7:E47)</f>
        <v>1485</v>
      </c>
      <c r="F48" s="16">
        <f>SUM(F7:F47)</f>
        <v>70</v>
      </c>
      <c r="G48" s="86">
        <f>E48/C48</f>
        <v>3.4615384615384617</v>
      </c>
      <c r="I48" s="15"/>
      <c r="J48" s="15"/>
      <c r="K48" s="15"/>
      <c r="L48" s="15"/>
      <c r="M48" s="15">
        <f>SUM(M6:M47)</f>
        <v>400</v>
      </c>
      <c r="N48" s="15">
        <f>SUM(N6:N47)</f>
        <v>72</v>
      </c>
      <c r="O48" s="15">
        <f>SUM(O6:O47)</f>
        <v>472</v>
      </c>
    </row>
    <row r="49" spans="1:15" ht="9" customHeight="1" x14ac:dyDescent="0.25">
      <c r="A49" s="14"/>
      <c r="B49" s="13" t="s">
        <v>78</v>
      </c>
      <c r="C49" s="87">
        <f>C46+C45+C44+C43+C40+C39+C38+C37+C36+C35+C32+C31+C30+C29+C28+C27+C21+C20+C19+C15+C14+C13+C12+C11+C10+C9+C8+C7</f>
        <v>354</v>
      </c>
      <c r="D49" s="87">
        <f t="shared" ref="D49:F49" si="4">D46+D45+D44+D43+D40+D39+D38+D37+D36+D35+D32+D31+D30+D29+D28+D27+D21+D20+D19+D15+D14+D13+D12+D11+D10+D9+D8+D7</f>
        <v>322</v>
      </c>
      <c r="E49" s="87">
        <f t="shared" si="4"/>
        <v>1342</v>
      </c>
      <c r="F49" s="87">
        <f t="shared" si="4"/>
        <v>40</v>
      </c>
      <c r="G49" s="88">
        <f>E49/C49</f>
        <v>3.7909604519774009</v>
      </c>
      <c r="H49" s="12"/>
      <c r="I49" s="11"/>
      <c r="J49" s="11"/>
      <c r="K49" s="11"/>
      <c r="L49" s="11"/>
      <c r="M49" s="89">
        <f>M7+M8+M9+M10+M12+M13+M14+M15+M19+M20+M27+M28+M29+M30+M31+M35+M38+M39+M40+M44+M45+M46</f>
        <v>325</v>
      </c>
      <c r="N49" s="89">
        <f>N7+N8+N9+N10+N12+N13+N14+N15+N19+N20+N27+N28+N29+N30+N31+N35+N38+N39+N40+N44+N45+N46</f>
        <v>71</v>
      </c>
      <c r="O49" s="89">
        <f>O7+O8+O9+O10+O12+O13+O14+O15+O19+O20+O27+O28+O29+O30+O31+O35+O38+O39+O40+O44+O45+O46</f>
        <v>396</v>
      </c>
    </row>
    <row r="50" spans="1:15" ht="11.25" customHeight="1" x14ac:dyDescent="0.25">
      <c r="A50" s="10"/>
      <c r="B50" s="10" t="s">
        <v>32</v>
      </c>
      <c r="C50" s="9">
        <f>C9+C10+C19+C20+C28+C29+C30</f>
        <v>111</v>
      </c>
      <c r="D50" s="9">
        <f>D9+D10+D19+D20+D28+D29+D30</f>
        <v>70</v>
      </c>
      <c r="E50" s="9">
        <f>E9+E10+E19+E20+E28+E29+E30</f>
        <v>365</v>
      </c>
      <c r="F50" s="9">
        <f>F9+F10+F19+F20+F28+F29+F30</f>
        <v>2</v>
      </c>
      <c r="G50" s="9"/>
      <c r="H50" s="9"/>
      <c r="I50" s="9"/>
      <c r="J50" s="9"/>
      <c r="K50" s="9"/>
      <c r="L50" s="9"/>
      <c r="M50" s="9">
        <f t="shared" ref="M50:O50" si="5">M9+M10+M19+M20+M28+M29+M30</f>
        <v>111</v>
      </c>
      <c r="N50" s="9">
        <f t="shared" si="5"/>
        <v>24</v>
      </c>
      <c r="O50" s="9">
        <f t="shared" si="5"/>
        <v>135</v>
      </c>
    </row>
    <row r="51" spans="1:15" ht="11.25" customHeight="1" x14ac:dyDescent="0.25">
      <c r="A51" s="10"/>
      <c r="B51" s="10" t="s">
        <v>31</v>
      </c>
      <c r="C51" s="9">
        <f>C33+C23+C22+C17</f>
        <v>40</v>
      </c>
      <c r="D51" s="9">
        <f>D33+D23+D22+D17</f>
        <v>20</v>
      </c>
      <c r="E51" s="9">
        <f>E33+E23+E22+E17</f>
        <v>81</v>
      </c>
      <c r="F51" s="9">
        <f>F33+F23+F22+F17</f>
        <v>1</v>
      </c>
      <c r="G51" s="9"/>
      <c r="H51" s="9"/>
      <c r="I51" s="9"/>
      <c r="J51" s="9"/>
      <c r="K51" s="9"/>
      <c r="L51" s="9"/>
      <c r="M51" s="9">
        <f t="shared" ref="M51:O51" si="6">M33+M23+M22+M17</f>
        <v>40</v>
      </c>
      <c r="N51" s="9">
        <f t="shared" si="6"/>
        <v>1</v>
      </c>
      <c r="O51" s="9">
        <f t="shared" si="6"/>
        <v>41</v>
      </c>
    </row>
    <row r="52" spans="1:15" ht="10.5" customHeight="1" x14ac:dyDescent="0.25">
      <c r="A52" s="10"/>
      <c r="B52" s="10" t="s">
        <v>30</v>
      </c>
      <c r="C52" s="9">
        <f>C29+C9+C28</f>
        <v>45</v>
      </c>
      <c r="D52" s="9">
        <f>D29+D9+D28</f>
        <v>30</v>
      </c>
      <c r="E52" s="9">
        <f>E29+E9+E28</f>
        <v>134</v>
      </c>
      <c r="F52" s="9">
        <f>F29+F9+F28</f>
        <v>1</v>
      </c>
      <c r="G52" s="9"/>
      <c r="H52" s="9"/>
      <c r="I52" s="9"/>
      <c r="J52" s="9"/>
      <c r="K52" s="9"/>
      <c r="L52" s="9"/>
      <c r="M52" s="9">
        <f t="shared" ref="M52:O52" si="7">M29+M9+M28</f>
        <v>45</v>
      </c>
      <c r="N52" s="9">
        <f t="shared" si="7"/>
        <v>10</v>
      </c>
      <c r="O52" s="9">
        <f t="shared" si="7"/>
        <v>55</v>
      </c>
    </row>
  </sheetData>
  <dataConsolidate/>
  <mergeCells count="10">
    <mergeCell ref="A1:O1"/>
    <mergeCell ref="M4:M5"/>
    <mergeCell ref="O4:O5"/>
    <mergeCell ref="I4:L4"/>
    <mergeCell ref="A4:A5"/>
    <mergeCell ref="B4:B5"/>
    <mergeCell ref="C4:D4"/>
    <mergeCell ref="E4:F4"/>
    <mergeCell ref="G4:H4"/>
    <mergeCell ref="N4:N5"/>
  </mergeCells>
  <conditionalFormatting sqref="C7:D47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scale="8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40"/>
  <sheetViews>
    <sheetView view="pageBreakPreview" zoomScaleNormal="100" zoomScaleSheetLayoutView="100" workbookViewId="0">
      <selection activeCell="M12" sqref="M12"/>
    </sheetView>
  </sheetViews>
  <sheetFormatPr defaultRowHeight="12.75" x14ac:dyDescent="0.2"/>
  <cols>
    <col min="1" max="1" width="4.5703125" style="1" customWidth="1"/>
    <col min="2" max="2" width="53.7109375" style="1" customWidth="1"/>
    <col min="3" max="3" width="8.5703125" style="1" customWidth="1"/>
    <col min="4" max="4" width="6.42578125" style="1" customWidth="1"/>
    <col min="5" max="5" width="8.140625" style="1" customWidth="1"/>
    <col min="6" max="6" width="6.140625" style="1" customWidth="1"/>
    <col min="7" max="7" width="8" style="1" customWidth="1"/>
    <col min="8" max="8" width="6" style="1" customWidth="1"/>
    <col min="9" max="9" width="8.28515625" style="50" customWidth="1"/>
    <col min="10" max="10" width="6.140625" style="1" customWidth="1"/>
    <col min="11" max="11" width="10" style="1" customWidth="1"/>
    <col min="12" max="12" width="11.85546875" style="1" customWidth="1"/>
    <col min="13" max="13" width="12.28515625" style="1" customWidth="1"/>
    <col min="14" max="14" width="12.28515625" style="49" customWidth="1"/>
    <col min="15" max="15" width="12.28515625" style="1" customWidth="1"/>
    <col min="16" max="16" width="9.140625" style="1" customWidth="1"/>
    <col min="17" max="17" width="11.85546875" style="1" customWidth="1"/>
    <col min="18" max="16384" width="9.140625" style="1"/>
  </cols>
  <sheetData>
    <row r="1" spans="1:17" ht="16.5" customHeight="1" x14ac:dyDescent="0.2">
      <c r="A1" s="97" t="s">
        <v>50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7" ht="15" customHeight="1" x14ac:dyDescent="0.3">
      <c r="A2" s="42"/>
      <c r="B2" s="41" t="s">
        <v>67</v>
      </c>
      <c r="C2" s="66"/>
      <c r="D2" s="66"/>
      <c r="E2" s="66"/>
      <c r="F2" s="66"/>
      <c r="G2" s="66"/>
      <c r="H2" s="66"/>
      <c r="I2" s="42"/>
      <c r="J2" s="66"/>
      <c r="K2" s="66"/>
      <c r="L2" s="66"/>
      <c r="M2" s="68">
        <f ca="1">NOW()</f>
        <v>43042.700502662039</v>
      </c>
      <c r="N2" s="67"/>
      <c r="O2" s="66"/>
    </row>
    <row r="3" spans="1:17" ht="6.75" customHeight="1" x14ac:dyDescent="0.2">
      <c r="A3" s="38"/>
      <c r="B3" s="7"/>
      <c r="C3" s="3"/>
      <c r="D3" s="3"/>
      <c r="E3" s="3"/>
      <c r="F3" s="3"/>
      <c r="G3" s="3"/>
      <c r="H3" s="3"/>
      <c r="I3" s="38"/>
      <c r="J3" s="3"/>
      <c r="K3" s="3"/>
      <c r="L3" s="3"/>
      <c r="M3" s="3"/>
      <c r="N3" s="65"/>
      <c r="O3" s="3"/>
    </row>
    <row r="4" spans="1:17" ht="23.25" customHeight="1" x14ac:dyDescent="0.2">
      <c r="A4" s="105" t="s">
        <v>27</v>
      </c>
      <c r="B4" s="106" t="s">
        <v>66</v>
      </c>
      <c r="C4" s="105" t="s">
        <v>25</v>
      </c>
      <c r="D4" s="105"/>
      <c r="E4" s="96" t="s">
        <v>49</v>
      </c>
      <c r="F4" s="96"/>
      <c r="G4" s="107" t="s">
        <v>48</v>
      </c>
      <c r="H4" s="107"/>
      <c r="I4" s="108" t="s">
        <v>47</v>
      </c>
      <c r="J4" s="108"/>
      <c r="K4" s="108"/>
      <c r="L4" s="108"/>
      <c r="M4" s="96" t="s">
        <v>46</v>
      </c>
      <c r="N4" s="109" t="s">
        <v>45</v>
      </c>
      <c r="O4" s="96" t="s">
        <v>44</v>
      </c>
    </row>
    <row r="5" spans="1:17" s="62" customFormat="1" ht="26.25" customHeight="1" x14ac:dyDescent="0.2">
      <c r="A5" s="105"/>
      <c r="B5" s="106"/>
      <c r="C5" s="70" t="s">
        <v>24</v>
      </c>
      <c r="D5" s="70" t="s">
        <v>29</v>
      </c>
      <c r="E5" s="64" t="s">
        <v>24</v>
      </c>
      <c r="F5" s="64" t="s">
        <v>29</v>
      </c>
      <c r="G5" s="64" t="s">
        <v>24</v>
      </c>
      <c r="H5" s="64" t="s">
        <v>29</v>
      </c>
      <c r="I5" s="48" t="s">
        <v>43</v>
      </c>
      <c r="J5" s="48" t="s">
        <v>29</v>
      </c>
      <c r="K5" s="48" t="s">
        <v>42</v>
      </c>
      <c r="L5" s="48" t="s">
        <v>41</v>
      </c>
      <c r="M5" s="96"/>
      <c r="N5" s="109"/>
      <c r="O5" s="96"/>
    </row>
    <row r="6" spans="1:17" s="62" customFormat="1" x14ac:dyDescent="0.2">
      <c r="A6" s="69"/>
      <c r="B6" s="71" t="s">
        <v>40</v>
      </c>
      <c r="C6" s="2"/>
      <c r="D6" s="4"/>
      <c r="E6" s="63"/>
      <c r="F6" s="4"/>
      <c r="G6" s="55"/>
      <c r="H6" s="55"/>
      <c r="I6" s="51"/>
      <c r="J6" s="51"/>
      <c r="K6" s="51"/>
      <c r="L6" s="51"/>
      <c r="M6" s="5"/>
      <c r="N6" s="51"/>
      <c r="O6" s="94"/>
    </row>
    <row r="7" spans="1:17" s="62" customFormat="1" ht="15" x14ac:dyDescent="0.2">
      <c r="A7" s="69">
        <v>1</v>
      </c>
      <c r="B7" s="72" t="s">
        <v>23</v>
      </c>
      <c r="C7" s="2"/>
      <c r="D7" s="82">
        <v>15</v>
      </c>
      <c r="E7" s="63"/>
      <c r="F7" s="4">
        <v>22</v>
      </c>
      <c r="G7" s="55"/>
      <c r="H7" s="55">
        <f>F7/D7</f>
        <v>1.4666666666666666</v>
      </c>
      <c r="I7" s="51"/>
      <c r="J7" s="51">
        <v>104</v>
      </c>
      <c r="K7" s="51"/>
      <c r="L7" s="51"/>
      <c r="M7" s="5"/>
      <c r="N7" s="51">
        <v>13</v>
      </c>
      <c r="O7" s="4">
        <f>M7+N7</f>
        <v>13</v>
      </c>
    </row>
    <row r="8" spans="1:17" ht="15" x14ac:dyDescent="0.2">
      <c r="A8" s="69">
        <v>2</v>
      </c>
      <c r="B8" s="72" t="s">
        <v>18</v>
      </c>
      <c r="C8" s="2"/>
      <c r="D8" s="82">
        <v>15</v>
      </c>
      <c r="E8" s="4"/>
      <c r="F8" s="4">
        <v>11</v>
      </c>
      <c r="G8" s="55"/>
      <c r="H8" s="55">
        <f t="shared" ref="H8:H35" si="0">F8/D8</f>
        <v>0.73333333333333328</v>
      </c>
      <c r="I8" s="51"/>
      <c r="J8" s="51"/>
      <c r="K8" s="51"/>
      <c r="L8" s="51"/>
      <c r="M8" s="5"/>
      <c r="N8" s="51"/>
      <c r="O8" s="4">
        <f t="shared" ref="O8:O35" si="1">M8+N8</f>
        <v>0</v>
      </c>
    </row>
    <row r="9" spans="1:17" ht="15" x14ac:dyDescent="0.2">
      <c r="A9" s="69">
        <v>3</v>
      </c>
      <c r="B9" s="72" t="s">
        <v>38</v>
      </c>
      <c r="C9" s="2"/>
      <c r="D9" s="82">
        <v>15</v>
      </c>
      <c r="E9" s="4"/>
      <c r="F9" s="4">
        <v>7</v>
      </c>
      <c r="G9" s="55"/>
      <c r="H9" s="55">
        <f t="shared" si="0"/>
        <v>0.46666666666666667</v>
      </c>
      <c r="I9" s="51"/>
      <c r="J9" s="51"/>
      <c r="K9" s="51"/>
      <c r="L9" s="51"/>
      <c r="M9" s="5"/>
      <c r="N9" s="51"/>
      <c r="O9" s="4">
        <f t="shared" si="1"/>
        <v>0</v>
      </c>
    </row>
    <row r="10" spans="1:17" ht="15" x14ac:dyDescent="0.2">
      <c r="A10" s="69">
        <v>4</v>
      </c>
      <c r="B10" s="72" t="s">
        <v>22</v>
      </c>
      <c r="C10" s="73">
        <v>15</v>
      </c>
      <c r="D10" s="82">
        <v>15</v>
      </c>
      <c r="E10" s="4">
        <v>45</v>
      </c>
      <c r="F10" s="4">
        <v>10</v>
      </c>
      <c r="G10" s="55">
        <f t="shared" ref="G10:G35" si="2">E10/C10</f>
        <v>3</v>
      </c>
      <c r="H10" s="55">
        <f t="shared" si="0"/>
        <v>0.66666666666666663</v>
      </c>
      <c r="I10" s="51">
        <v>107</v>
      </c>
      <c r="J10" s="51">
        <v>99</v>
      </c>
      <c r="K10" s="51"/>
      <c r="L10" s="51"/>
      <c r="M10" s="5">
        <v>15</v>
      </c>
      <c r="N10" s="51">
        <v>18</v>
      </c>
      <c r="O10" s="4">
        <f t="shared" si="1"/>
        <v>33</v>
      </c>
    </row>
    <row r="11" spans="1:17" ht="15" x14ac:dyDescent="0.2">
      <c r="A11" s="69">
        <v>5</v>
      </c>
      <c r="B11" s="72" t="s">
        <v>17</v>
      </c>
      <c r="C11" s="2"/>
      <c r="D11" s="82">
        <v>20</v>
      </c>
      <c r="E11" s="4"/>
      <c r="F11" s="4">
        <v>54</v>
      </c>
      <c r="G11" s="55"/>
      <c r="H11" s="55">
        <f t="shared" si="0"/>
        <v>2.7</v>
      </c>
      <c r="I11" s="51"/>
      <c r="J11" s="51">
        <v>99</v>
      </c>
      <c r="K11" s="51"/>
      <c r="L11" s="51"/>
      <c r="M11" s="5"/>
      <c r="N11" s="51">
        <v>26</v>
      </c>
      <c r="O11" s="4">
        <f t="shared" si="1"/>
        <v>26</v>
      </c>
    </row>
    <row r="12" spans="1:17" ht="15" x14ac:dyDescent="0.2">
      <c r="A12" s="69">
        <v>6</v>
      </c>
      <c r="B12" s="72" t="s">
        <v>19</v>
      </c>
      <c r="C12" s="73">
        <v>15</v>
      </c>
      <c r="D12" s="82">
        <v>10</v>
      </c>
      <c r="E12" s="4">
        <v>26</v>
      </c>
      <c r="F12" s="4">
        <v>4</v>
      </c>
      <c r="G12" s="55">
        <f t="shared" si="2"/>
        <v>1.7333333333333334</v>
      </c>
      <c r="H12" s="55">
        <f t="shared" si="0"/>
        <v>0.4</v>
      </c>
      <c r="I12" s="51">
        <v>104</v>
      </c>
      <c r="J12" s="51">
        <v>100</v>
      </c>
      <c r="K12" s="51"/>
      <c r="L12" s="51"/>
      <c r="M12" s="5">
        <v>15</v>
      </c>
      <c r="N12" s="51">
        <v>3</v>
      </c>
      <c r="O12" s="4">
        <f t="shared" si="1"/>
        <v>18</v>
      </c>
    </row>
    <row r="13" spans="1:17" ht="15" x14ac:dyDescent="0.2">
      <c r="A13" s="69">
        <v>7</v>
      </c>
      <c r="B13" s="72" t="s">
        <v>68</v>
      </c>
      <c r="C13" s="73">
        <v>20</v>
      </c>
      <c r="D13" s="82">
        <v>10</v>
      </c>
      <c r="E13" s="4">
        <v>44</v>
      </c>
      <c r="F13" s="4">
        <v>9</v>
      </c>
      <c r="G13" s="55">
        <f t="shared" si="2"/>
        <v>2.2000000000000002</v>
      </c>
      <c r="H13" s="55">
        <f t="shared" si="0"/>
        <v>0.9</v>
      </c>
      <c r="I13" s="51">
        <v>111</v>
      </c>
      <c r="J13" s="51">
        <v>105</v>
      </c>
      <c r="K13" s="51"/>
      <c r="L13" s="51"/>
      <c r="M13" s="5">
        <v>21</v>
      </c>
      <c r="N13" s="51">
        <v>6</v>
      </c>
      <c r="O13" s="4">
        <f t="shared" si="1"/>
        <v>27</v>
      </c>
    </row>
    <row r="14" spans="1:17" ht="15" x14ac:dyDescent="0.2">
      <c r="A14" s="69">
        <v>8</v>
      </c>
      <c r="B14" s="72" t="s">
        <v>69</v>
      </c>
      <c r="C14" s="73">
        <v>15</v>
      </c>
      <c r="D14" s="82">
        <v>10</v>
      </c>
      <c r="E14" s="4">
        <v>17</v>
      </c>
      <c r="F14" s="4">
        <v>3</v>
      </c>
      <c r="G14" s="55">
        <f t="shared" si="2"/>
        <v>1.1333333333333333</v>
      </c>
      <c r="H14" s="55">
        <f t="shared" si="0"/>
        <v>0.3</v>
      </c>
      <c r="I14" s="51">
        <v>107</v>
      </c>
      <c r="J14" s="51">
        <v>109</v>
      </c>
      <c r="K14" s="51"/>
      <c r="L14" s="51"/>
      <c r="M14" s="5">
        <v>13</v>
      </c>
      <c r="N14" s="51">
        <v>2</v>
      </c>
      <c r="O14" s="4">
        <f t="shared" si="1"/>
        <v>15</v>
      </c>
    </row>
    <row r="15" spans="1:17" x14ac:dyDescent="0.2">
      <c r="A15" s="4"/>
      <c r="B15" s="74" t="s">
        <v>37</v>
      </c>
      <c r="C15" s="2"/>
      <c r="D15" s="51"/>
      <c r="E15" s="4"/>
      <c r="F15" s="4"/>
      <c r="G15" s="55"/>
      <c r="H15" s="55"/>
      <c r="I15" s="51"/>
      <c r="J15" s="51"/>
      <c r="K15" s="51"/>
      <c r="L15" s="51"/>
      <c r="M15" s="5"/>
      <c r="N15" s="51"/>
      <c r="O15" s="94"/>
      <c r="Q15" s="61"/>
    </row>
    <row r="16" spans="1:17" ht="15" x14ac:dyDescent="0.2">
      <c r="A16" s="4">
        <v>9</v>
      </c>
      <c r="B16" s="72" t="s">
        <v>73</v>
      </c>
      <c r="C16" s="73">
        <v>20</v>
      </c>
      <c r="D16" s="82">
        <v>10</v>
      </c>
      <c r="E16" s="4">
        <v>50</v>
      </c>
      <c r="F16" s="47">
        <v>11</v>
      </c>
      <c r="G16" s="55">
        <f t="shared" si="2"/>
        <v>2.5</v>
      </c>
      <c r="H16" s="55">
        <f t="shared" si="0"/>
        <v>1.1000000000000001</v>
      </c>
      <c r="I16" s="51">
        <v>123</v>
      </c>
      <c r="J16" s="51">
        <v>102</v>
      </c>
      <c r="K16" s="51"/>
      <c r="L16" s="51">
        <v>112</v>
      </c>
      <c r="M16" s="5">
        <v>20</v>
      </c>
      <c r="N16" s="51">
        <v>14</v>
      </c>
      <c r="O16" s="4">
        <f t="shared" si="1"/>
        <v>34</v>
      </c>
    </row>
    <row r="17" spans="1:15" ht="30" x14ac:dyDescent="0.2">
      <c r="A17" s="4">
        <v>10</v>
      </c>
      <c r="B17" s="72" t="s">
        <v>72</v>
      </c>
      <c r="C17" s="73">
        <v>20</v>
      </c>
      <c r="D17" s="82">
        <v>10</v>
      </c>
      <c r="E17" s="4">
        <v>89</v>
      </c>
      <c r="F17" s="47">
        <v>11</v>
      </c>
      <c r="G17" s="55">
        <f t="shared" si="2"/>
        <v>4.45</v>
      </c>
      <c r="H17" s="55">
        <f t="shared" si="0"/>
        <v>1.1000000000000001</v>
      </c>
      <c r="I17" s="51">
        <v>126</v>
      </c>
      <c r="J17" s="51">
        <v>100</v>
      </c>
      <c r="K17" s="51">
        <v>101</v>
      </c>
      <c r="L17" s="51">
        <v>136</v>
      </c>
      <c r="M17" s="51">
        <v>20</v>
      </c>
      <c r="N17" s="51">
        <v>41</v>
      </c>
      <c r="O17" s="4">
        <f t="shared" si="1"/>
        <v>61</v>
      </c>
    </row>
    <row r="18" spans="1:15" ht="15" x14ac:dyDescent="0.2">
      <c r="A18" s="4">
        <v>11</v>
      </c>
      <c r="B18" s="72" t="s">
        <v>71</v>
      </c>
      <c r="C18" s="73">
        <v>20</v>
      </c>
      <c r="D18" s="82">
        <v>10</v>
      </c>
      <c r="E18" s="4">
        <v>45</v>
      </c>
      <c r="F18" s="4">
        <v>5</v>
      </c>
      <c r="G18" s="55">
        <f t="shared" si="2"/>
        <v>2.25</v>
      </c>
      <c r="H18" s="55">
        <f t="shared" si="0"/>
        <v>0.5</v>
      </c>
      <c r="I18" s="51">
        <v>113</v>
      </c>
      <c r="J18" s="51">
        <v>108</v>
      </c>
      <c r="K18" s="51"/>
      <c r="L18" s="51"/>
      <c r="M18" s="5">
        <v>21</v>
      </c>
      <c r="N18" s="51">
        <v>7</v>
      </c>
      <c r="O18" s="4">
        <f t="shared" si="1"/>
        <v>28</v>
      </c>
    </row>
    <row r="19" spans="1:15" ht="15" x14ac:dyDescent="0.2">
      <c r="A19" s="4">
        <v>12</v>
      </c>
      <c r="B19" s="72" t="s">
        <v>70</v>
      </c>
      <c r="C19" s="75">
        <v>20</v>
      </c>
      <c r="D19" s="82">
        <v>10</v>
      </c>
      <c r="E19" s="4">
        <v>64</v>
      </c>
      <c r="F19" s="4">
        <v>7</v>
      </c>
      <c r="G19" s="55">
        <f t="shared" si="2"/>
        <v>3.2</v>
      </c>
      <c r="H19" s="55">
        <f t="shared" si="0"/>
        <v>0.7</v>
      </c>
      <c r="I19" s="51">
        <v>151</v>
      </c>
      <c r="J19" s="51">
        <v>119</v>
      </c>
      <c r="K19" s="51"/>
      <c r="L19" s="51"/>
      <c r="M19" s="5">
        <v>21</v>
      </c>
      <c r="N19" s="51">
        <v>17</v>
      </c>
      <c r="O19" s="4">
        <f t="shared" si="1"/>
        <v>38</v>
      </c>
    </row>
    <row r="20" spans="1:15" ht="15" x14ac:dyDescent="0.2">
      <c r="A20" s="4">
        <v>13</v>
      </c>
      <c r="B20" s="76" t="s">
        <v>77</v>
      </c>
      <c r="C20" s="77"/>
      <c r="D20" s="83">
        <v>5</v>
      </c>
      <c r="E20" s="4"/>
      <c r="F20" s="4">
        <v>31</v>
      </c>
      <c r="G20" s="55"/>
      <c r="H20" s="55">
        <f t="shared" si="0"/>
        <v>6.2</v>
      </c>
      <c r="I20" s="51"/>
      <c r="J20" s="51">
        <v>50</v>
      </c>
      <c r="K20" s="51"/>
      <c r="L20" s="51"/>
      <c r="M20" s="5"/>
      <c r="N20" s="51">
        <v>14</v>
      </c>
      <c r="O20" s="4">
        <f t="shared" si="1"/>
        <v>14</v>
      </c>
    </row>
    <row r="21" spans="1:15" x14ac:dyDescent="0.2">
      <c r="A21" s="4"/>
      <c r="B21" s="74" t="s">
        <v>65</v>
      </c>
      <c r="C21" s="2"/>
      <c r="D21" s="51"/>
      <c r="E21" s="4"/>
      <c r="F21" s="4"/>
      <c r="G21" s="55"/>
      <c r="H21" s="55"/>
      <c r="I21" s="51"/>
      <c r="J21" s="51"/>
      <c r="K21" s="51"/>
      <c r="L21" s="51"/>
      <c r="M21" s="5"/>
      <c r="N21" s="51"/>
      <c r="O21" s="94"/>
    </row>
    <row r="22" spans="1:15" ht="15" x14ac:dyDescent="0.2">
      <c r="A22" s="4">
        <v>14</v>
      </c>
      <c r="B22" s="81" t="s">
        <v>74</v>
      </c>
      <c r="C22" s="2"/>
      <c r="D22" s="51">
        <v>15</v>
      </c>
      <c r="E22" s="4"/>
      <c r="F22" s="4">
        <v>5</v>
      </c>
      <c r="G22" s="55"/>
      <c r="H22" s="55">
        <f t="shared" si="0"/>
        <v>0.33333333333333331</v>
      </c>
      <c r="I22" s="51"/>
      <c r="J22" s="51"/>
      <c r="K22" s="51"/>
      <c r="L22" s="51"/>
      <c r="M22" s="5"/>
      <c r="N22" s="51"/>
      <c r="O22" s="4">
        <f t="shared" si="1"/>
        <v>0</v>
      </c>
    </row>
    <row r="23" spans="1:15" ht="15" x14ac:dyDescent="0.2">
      <c r="A23" s="4">
        <v>15</v>
      </c>
      <c r="B23" s="72" t="s">
        <v>75</v>
      </c>
      <c r="C23" s="73">
        <v>15</v>
      </c>
      <c r="D23" s="82">
        <v>10</v>
      </c>
      <c r="E23" s="4">
        <v>26</v>
      </c>
      <c r="F23" s="4">
        <v>2</v>
      </c>
      <c r="G23" s="55">
        <f t="shared" si="2"/>
        <v>1.7333333333333334</v>
      </c>
      <c r="H23" s="55">
        <f t="shared" si="0"/>
        <v>0.2</v>
      </c>
      <c r="I23" s="51">
        <v>116</v>
      </c>
      <c r="J23" s="51">
        <v>139</v>
      </c>
      <c r="K23" s="51"/>
      <c r="L23" s="51"/>
      <c r="M23" s="5">
        <v>14</v>
      </c>
      <c r="N23" s="51">
        <v>2</v>
      </c>
      <c r="O23" s="4">
        <f t="shared" si="1"/>
        <v>16</v>
      </c>
    </row>
    <row r="24" spans="1:15" ht="15" x14ac:dyDescent="0.2">
      <c r="A24" s="4">
        <v>16</v>
      </c>
      <c r="B24" s="72" t="s">
        <v>13</v>
      </c>
      <c r="C24" s="2"/>
      <c r="D24" s="82">
        <v>15</v>
      </c>
      <c r="E24" s="4"/>
      <c r="F24" s="4">
        <v>17</v>
      </c>
      <c r="G24" s="55"/>
      <c r="H24" s="55">
        <f t="shared" si="0"/>
        <v>1.1333333333333333</v>
      </c>
      <c r="I24" s="51"/>
      <c r="J24" s="51"/>
      <c r="K24" s="51"/>
      <c r="L24" s="51"/>
      <c r="M24" s="5"/>
      <c r="N24" s="51"/>
      <c r="O24" s="4">
        <f t="shared" si="1"/>
        <v>0</v>
      </c>
    </row>
    <row r="25" spans="1:15" ht="15" x14ac:dyDescent="0.2">
      <c r="A25" s="4">
        <v>17</v>
      </c>
      <c r="B25" s="81" t="s">
        <v>76</v>
      </c>
      <c r="C25" s="2"/>
      <c r="D25" s="51">
        <v>5</v>
      </c>
      <c r="E25" s="4"/>
      <c r="F25" s="4">
        <v>14</v>
      </c>
      <c r="G25" s="55"/>
      <c r="H25" s="55">
        <f t="shared" si="0"/>
        <v>2.8</v>
      </c>
      <c r="I25" s="51"/>
      <c r="J25" s="51">
        <v>55</v>
      </c>
      <c r="K25" s="51"/>
      <c r="L25" s="51"/>
      <c r="M25" s="5"/>
      <c r="N25" s="51">
        <v>14</v>
      </c>
      <c r="O25" s="4">
        <f t="shared" si="1"/>
        <v>14</v>
      </c>
    </row>
    <row r="26" spans="1:15" x14ac:dyDescent="0.2">
      <c r="A26" s="4"/>
      <c r="B26" s="74" t="s">
        <v>34</v>
      </c>
      <c r="C26" s="2"/>
      <c r="D26" s="51"/>
      <c r="E26" s="4"/>
      <c r="F26" s="47"/>
      <c r="G26" s="55"/>
      <c r="H26" s="55"/>
      <c r="I26" s="51"/>
      <c r="J26" s="51"/>
      <c r="K26" s="51"/>
      <c r="L26" s="51"/>
      <c r="M26" s="5"/>
      <c r="N26" s="51"/>
      <c r="O26" s="94"/>
    </row>
    <row r="27" spans="1:15" ht="15" x14ac:dyDescent="0.2">
      <c r="A27" s="4">
        <v>18</v>
      </c>
      <c r="B27" s="72" t="s">
        <v>6</v>
      </c>
      <c r="C27" s="4"/>
      <c r="D27" s="82">
        <v>15</v>
      </c>
      <c r="E27" s="4"/>
      <c r="F27" s="4">
        <v>23</v>
      </c>
      <c r="G27" s="55"/>
      <c r="H27" s="55">
        <f t="shared" si="0"/>
        <v>1.5333333333333334</v>
      </c>
      <c r="I27" s="51"/>
      <c r="J27" s="51"/>
      <c r="K27" s="51"/>
      <c r="L27" s="51"/>
      <c r="M27" s="51"/>
      <c r="N27" s="51"/>
      <c r="O27" s="4">
        <f t="shared" si="1"/>
        <v>0</v>
      </c>
    </row>
    <row r="28" spans="1:15" ht="15" x14ac:dyDescent="0.2">
      <c r="A28" s="4">
        <v>19</v>
      </c>
      <c r="B28" s="72" t="s">
        <v>8</v>
      </c>
      <c r="C28" s="4"/>
      <c r="D28" s="82">
        <v>15</v>
      </c>
      <c r="E28" s="4"/>
      <c r="F28" s="47">
        <v>16</v>
      </c>
      <c r="G28" s="55"/>
      <c r="H28" s="55">
        <f t="shared" si="0"/>
        <v>1.0666666666666667</v>
      </c>
      <c r="I28" s="51"/>
      <c r="J28" s="51"/>
      <c r="K28" s="51"/>
      <c r="L28" s="51"/>
      <c r="M28" s="51"/>
      <c r="N28" s="51"/>
      <c r="O28" s="4">
        <f t="shared" si="1"/>
        <v>0</v>
      </c>
    </row>
    <row r="29" spans="1:15" ht="15" x14ac:dyDescent="0.2">
      <c r="A29" s="4">
        <v>20</v>
      </c>
      <c r="B29" s="72" t="s">
        <v>9</v>
      </c>
      <c r="C29" s="4"/>
      <c r="D29" s="82">
        <v>15</v>
      </c>
      <c r="E29" s="4"/>
      <c r="F29" s="47">
        <v>55</v>
      </c>
      <c r="G29" s="55"/>
      <c r="H29" s="55">
        <f t="shared" si="0"/>
        <v>3.6666666666666665</v>
      </c>
      <c r="I29" s="51"/>
      <c r="J29" s="51">
        <v>105</v>
      </c>
      <c r="K29" s="51"/>
      <c r="L29" s="51"/>
      <c r="M29" s="51"/>
      <c r="N29" s="51">
        <v>35</v>
      </c>
      <c r="O29" s="4">
        <f t="shared" si="1"/>
        <v>35</v>
      </c>
    </row>
    <row r="30" spans="1:15" s="3" customFormat="1" ht="15" x14ac:dyDescent="0.2">
      <c r="A30" s="4">
        <v>21</v>
      </c>
      <c r="B30" s="72" t="s">
        <v>7</v>
      </c>
      <c r="C30" s="4"/>
      <c r="D30" s="82">
        <v>20</v>
      </c>
      <c r="E30" s="6"/>
      <c r="F30" s="6">
        <v>18</v>
      </c>
      <c r="G30" s="55"/>
      <c r="H30" s="55">
        <f t="shared" si="0"/>
        <v>0.9</v>
      </c>
      <c r="I30" s="51"/>
      <c r="J30" s="51">
        <v>118</v>
      </c>
      <c r="K30" s="51"/>
      <c r="L30" s="51"/>
      <c r="M30" s="51"/>
      <c r="N30" s="57">
        <v>8</v>
      </c>
      <c r="O30" s="4">
        <f t="shared" si="1"/>
        <v>8</v>
      </c>
    </row>
    <row r="31" spans="1:15" s="3" customFormat="1" ht="15" x14ac:dyDescent="0.2">
      <c r="A31" s="4"/>
      <c r="B31" s="76" t="s">
        <v>58</v>
      </c>
      <c r="C31" s="4"/>
      <c r="D31" s="83">
        <v>15</v>
      </c>
      <c r="E31" s="6"/>
      <c r="F31" s="6">
        <v>33</v>
      </c>
      <c r="G31" s="55"/>
      <c r="H31" s="55">
        <f t="shared" si="0"/>
        <v>2.2000000000000002</v>
      </c>
      <c r="I31" s="51"/>
      <c r="J31" s="51">
        <v>108</v>
      </c>
      <c r="K31" s="51"/>
      <c r="L31" s="51"/>
      <c r="M31" s="51"/>
      <c r="N31" s="57">
        <v>16</v>
      </c>
      <c r="O31" s="4">
        <f t="shared" si="1"/>
        <v>16</v>
      </c>
    </row>
    <row r="32" spans="1:15" ht="13.5" x14ac:dyDescent="0.25">
      <c r="A32" s="4"/>
      <c r="B32" s="74" t="s">
        <v>64</v>
      </c>
      <c r="C32" s="59"/>
      <c r="D32" s="84"/>
      <c r="E32" s="60"/>
      <c r="F32" s="60"/>
      <c r="G32" s="55"/>
      <c r="H32" s="55"/>
      <c r="I32" s="84"/>
      <c r="J32" s="84"/>
      <c r="K32" s="84"/>
      <c r="L32" s="84"/>
      <c r="M32" s="84"/>
      <c r="N32" s="58"/>
      <c r="O32" s="94"/>
    </row>
    <row r="33" spans="1:15" s="56" customFormat="1" ht="15" x14ac:dyDescent="0.2">
      <c r="A33" s="4">
        <v>22</v>
      </c>
      <c r="B33" s="80" t="s">
        <v>4</v>
      </c>
      <c r="C33" s="4">
        <v>18</v>
      </c>
      <c r="D33" s="82">
        <v>20</v>
      </c>
      <c r="E33" s="6">
        <v>100</v>
      </c>
      <c r="F33" s="6">
        <v>71</v>
      </c>
      <c r="G33" s="55">
        <f t="shared" si="2"/>
        <v>5.5555555555555554</v>
      </c>
      <c r="H33" s="55">
        <f t="shared" si="0"/>
        <v>3.55</v>
      </c>
      <c r="I33" s="51">
        <v>119</v>
      </c>
      <c r="J33" s="57">
        <v>99</v>
      </c>
      <c r="K33" s="57"/>
      <c r="L33" s="57"/>
      <c r="M33" s="57">
        <v>18</v>
      </c>
      <c r="N33" s="57">
        <v>67</v>
      </c>
      <c r="O33" s="4">
        <f t="shared" si="1"/>
        <v>85</v>
      </c>
    </row>
    <row r="34" spans="1:15" ht="30" x14ac:dyDescent="0.2">
      <c r="A34" s="4">
        <v>23</v>
      </c>
      <c r="B34" s="81" t="s">
        <v>63</v>
      </c>
      <c r="C34" s="4">
        <v>15</v>
      </c>
      <c r="D34" s="82">
        <v>15</v>
      </c>
      <c r="E34" s="4">
        <v>52</v>
      </c>
      <c r="F34" s="4">
        <v>25</v>
      </c>
      <c r="G34" s="55">
        <f t="shared" si="2"/>
        <v>3.4666666666666668</v>
      </c>
      <c r="H34" s="55">
        <f t="shared" si="0"/>
        <v>1.6666666666666667</v>
      </c>
      <c r="I34" s="51">
        <v>108</v>
      </c>
      <c r="J34" s="51">
        <v>99</v>
      </c>
      <c r="K34" s="51"/>
      <c r="L34" s="51">
        <v>102</v>
      </c>
      <c r="M34" s="51">
        <v>15</v>
      </c>
      <c r="N34" s="51">
        <v>12</v>
      </c>
      <c r="O34" s="4">
        <f t="shared" si="1"/>
        <v>27</v>
      </c>
    </row>
    <row r="35" spans="1:15" ht="15" x14ac:dyDescent="0.2">
      <c r="A35" s="4">
        <v>24</v>
      </c>
      <c r="B35" s="81" t="s">
        <v>62</v>
      </c>
      <c r="C35" s="4">
        <v>20</v>
      </c>
      <c r="D35" s="51">
        <v>15</v>
      </c>
      <c r="E35" s="4">
        <v>63</v>
      </c>
      <c r="F35" s="4">
        <v>25</v>
      </c>
      <c r="G35" s="55">
        <f t="shared" si="2"/>
        <v>3.15</v>
      </c>
      <c r="H35" s="55">
        <f t="shared" si="0"/>
        <v>1.6666666666666667</v>
      </c>
      <c r="I35" s="51">
        <v>107</v>
      </c>
      <c r="J35" s="51">
        <v>99</v>
      </c>
      <c r="K35" s="51"/>
      <c r="L35" s="51">
        <v>129</v>
      </c>
      <c r="M35" s="51">
        <v>20</v>
      </c>
      <c r="N35" s="51">
        <v>18</v>
      </c>
      <c r="O35" s="4">
        <f t="shared" si="1"/>
        <v>38</v>
      </c>
    </row>
    <row r="36" spans="1:15" ht="13.5" x14ac:dyDescent="0.2">
      <c r="A36" s="78"/>
      <c r="B36" s="79" t="s">
        <v>0</v>
      </c>
      <c r="C36" s="54">
        <f>SUM(C7:C35)</f>
        <v>213</v>
      </c>
      <c r="D36" s="54">
        <f>SUM(D7:D35)</f>
        <v>330</v>
      </c>
      <c r="E36" s="54">
        <f>SUM(E7:E35)</f>
        <v>621</v>
      </c>
      <c r="F36" s="54">
        <f>SUM(F7:F35)</f>
        <v>489</v>
      </c>
      <c r="G36" s="91">
        <f>E36/C36</f>
        <v>2.915492957746479</v>
      </c>
      <c r="H36" s="91">
        <f>F36/D36</f>
        <v>1.4818181818181819</v>
      </c>
      <c r="I36" s="54"/>
      <c r="J36" s="54"/>
      <c r="K36" s="54"/>
      <c r="L36" s="54"/>
      <c r="M36" s="54">
        <f>SUM(M6:M35)</f>
        <v>213</v>
      </c>
      <c r="N36" s="54">
        <f t="shared" ref="N36:O36" si="3">SUM(N6:N35)</f>
        <v>333</v>
      </c>
      <c r="O36" s="54">
        <f t="shared" si="3"/>
        <v>546</v>
      </c>
    </row>
    <row r="37" spans="1:15" ht="13.5" x14ac:dyDescent="0.2">
      <c r="A37" s="52"/>
      <c r="B37" s="90" t="s">
        <v>79</v>
      </c>
      <c r="C37" s="52">
        <f>C7+C8+C9+C10+C11+C12+C13+C14+C16+C17+C18+C19+C22+C23+C24+C27+C28+C29+C30+C31+C33+C34+C35</f>
        <v>213</v>
      </c>
      <c r="D37" s="52">
        <f t="shared" ref="D37:O37" si="4">D7+D8+D9+D10+D11+D12+D13+D14+D16+D17+D18+D19+D22+D23+D24+D27+D28+D29+D30+D31+D33+D34+D35</f>
        <v>320</v>
      </c>
      <c r="E37" s="52">
        <f t="shared" si="4"/>
        <v>621</v>
      </c>
      <c r="F37" s="52">
        <f t="shared" si="4"/>
        <v>444</v>
      </c>
      <c r="G37" s="53">
        <f>E37/C37</f>
        <v>2.915492957746479</v>
      </c>
      <c r="H37" s="91">
        <f>F37/D37</f>
        <v>1.3875</v>
      </c>
      <c r="I37" s="52"/>
      <c r="J37" s="52"/>
      <c r="K37" s="52"/>
      <c r="L37" s="52"/>
      <c r="M37" s="52">
        <f t="shared" si="4"/>
        <v>213</v>
      </c>
      <c r="N37" s="52">
        <f t="shared" si="4"/>
        <v>305</v>
      </c>
      <c r="O37" s="52">
        <f t="shared" si="4"/>
        <v>518</v>
      </c>
    </row>
    <row r="38" spans="1:15" x14ac:dyDescent="0.2">
      <c r="A38" s="4"/>
      <c r="B38" s="10" t="s">
        <v>32</v>
      </c>
      <c r="C38" s="4">
        <f>C13+C14+C18+C19</f>
        <v>75</v>
      </c>
      <c r="D38" s="4">
        <f>D13+D14+D18+D19</f>
        <v>40</v>
      </c>
      <c r="E38" s="4">
        <f>E13+E14+E18+E19</f>
        <v>170</v>
      </c>
      <c r="F38" s="4">
        <f>F13+F14+F18+F19</f>
        <v>24</v>
      </c>
      <c r="G38" s="4"/>
      <c r="H38" s="4"/>
      <c r="I38" s="4"/>
      <c r="J38" s="4"/>
      <c r="K38" s="4"/>
      <c r="L38" s="4"/>
      <c r="M38" s="4">
        <f t="shared" ref="M38:O38" si="5">M13+M14+M18+M19</f>
        <v>76</v>
      </c>
      <c r="N38" s="4">
        <f t="shared" si="5"/>
        <v>32</v>
      </c>
      <c r="O38" s="4">
        <f t="shared" si="5"/>
        <v>108</v>
      </c>
    </row>
    <row r="39" spans="1:15" x14ac:dyDescent="0.2">
      <c r="A39" s="4"/>
      <c r="B39" s="10" t="s">
        <v>31</v>
      </c>
      <c r="C39" s="4">
        <f>C25</f>
        <v>0</v>
      </c>
      <c r="D39" s="4">
        <f>D25</f>
        <v>5</v>
      </c>
      <c r="E39" s="4">
        <f>E25</f>
        <v>0</v>
      </c>
      <c r="F39" s="4">
        <f>F25</f>
        <v>14</v>
      </c>
      <c r="G39" s="4"/>
      <c r="H39" s="4"/>
      <c r="I39" s="4"/>
      <c r="J39" s="4"/>
      <c r="K39" s="4"/>
      <c r="L39" s="4"/>
      <c r="M39" s="4">
        <f t="shared" ref="M39:O39" si="6">M25</f>
        <v>0</v>
      </c>
      <c r="N39" s="4">
        <f t="shared" si="6"/>
        <v>14</v>
      </c>
      <c r="O39" s="4">
        <f t="shared" si="6"/>
        <v>14</v>
      </c>
    </row>
    <row r="40" spans="1:15" x14ac:dyDescent="0.2">
      <c r="A40" s="4"/>
      <c r="B40" s="10" t="s">
        <v>30</v>
      </c>
      <c r="C40" s="4">
        <f>C23</f>
        <v>15</v>
      </c>
      <c r="D40" s="4">
        <f>D23</f>
        <v>10</v>
      </c>
      <c r="E40" s="4">
        <f>E23</f>
        <v>26</v>
      </c>
      <c r="F40" s="4">
        <f>F23</f>
        <v>2</v>
      </c>
      <c r="G40" s="4"/>
      <c r="H40" s="4"/>
      <c r="I40" s="4"/>
      <c r="J40" s="4"/>
      <c r="K40" s="4"/>
      <c r="L40" s="4"/>
      <c r="M40" s="4">
        <f t="shared" ref="M40:O40" si="7">M23</f>
        <v>14</v>
      </c>
      <c r="N40" s="4">
        <f t="shared" si="7"/>
        <v>2</v>
      </c>
      <c r="O40" s="4">
        <f t="shared" si="7"/>
        <v>16</v>
      </c>
    </row>
  </sheetData>
  <mergeCells count="10">
    <mergeCell ref="A1:O1"/>
    <mergeCell ref="A4:A5"/>
    <mergeCell ref="B4:B5"/>
    <mergeCell ref="C4:D4"/>
    <mergeCell ref="E4:F4"/>
    <mergeCell ref="G4:H4"/>
    <mergeCell ref="I4:L4"/>
    <mergeCell ref="M4:M5"/>
    <mergeCell ref="N4:N5"/>
    <mergeCell ref="O4:O5"/>
  </mergeCells>
  <pageMargins left="0.25" right="0.25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Итоги очка</vt:lpstr>
      <vt:lpstr>Итоги заочка</vt:lpstr>
      <vt:lpstr>Лист3</vt:lpstr>
      <vt:lpstr>'Итоги заочка'!Область_печати</vt:lpstr>
      <vt:lpstr>'Итоги очка'!Область_печати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2017-11-03T05:48:57Z</dcterms:modified>
</cp:coreProperties>
</file>