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activeTab="1"/>
  </bookViews>
  <sheets>
    <sheet name="Итоги очка" sheetId="8" r:id="rId1"/>
    <sheet name="Итоги заочка" sheetId="9" r:id="rId2"/>
  </sheets>
  <definedNames>
    <definedName name="_xlnm._FilterDatabase" localSheetId="0" hidden="1">'Итоги очка'!$A$3:$O$47</definedName>
    <definedName name="_xlnm.Print_Area" localSheetId="1">'Итоги заочка'!$A$1:$O$43</definedName>
    <definedName name="_xlnm.Print_Area" localSheetId="0">'Итоги очка'!$A$1:$O$47</definedName>
  </definedNames>
  <calcPr calcId="144525"/>
</workbook>
</file>

<file path=xl/calcChain.xml><?xml version="1.0" encoding="utf-8"?>
<calcChain xmlns="http://schemas.openxmlformats.org/spreadsheetml/2006/main">
  <c r="E45" i="8" l="1"/>
  <c r="D43" i="9" l="1"/>
  <c r="E43" i="9"/>
  <c r="F43" i="9"/>
  <c r="M43" i="9"/>
  <c r="N43" i="9"/>
  <c r="D42" i="9"/>
  <c r="E42" i="9"/>
  <c r="F42" i="9"/>
  <c r="H42" i="9" s="1"/>
  <c r="M42" i="9"/>
  <c r="N42" i="9"/>
  <c r="D41" i="9"/>
  <c r="E41" i="9"/>
  <c r="F41" i="9"/>
  <c r="H41" i="9" s="1"/>
  <c r="M41" i="9"/>
  <c r="N41" i="9"/>
  <c r="C43" i="9"/>
  <c r="C42" i="9"/>
  <c r="C41" i="9"/>
  <c r="H12" i="9"/>
  <c r="H11" i="9"/>
  <c r="H8" i="9"/>
  <c r="H9" i="9"/>
  <c r="H10" i="9"/>
  <c r="H13" i="9"/>
  <c r="H14" i="9"/>
  <c r="H15" i="9"/>
  <c r="H17" i="9"/>
  <c r="H18" i="9"/>
  <c r="H19" i="9"/>
  <c r="H20" i="9"/>
  <c r="H21" i="9"/>
  <c r="H22" i="9"/>
  <c r="H23" i="9"/>
  <c r="H25" i="9"/>
  <c r="H26" i="9"/>
  <c r="H27" i="9"/>
  <c r="H28" i="9"/>
  <c r="H29" i="9"/>
  <c r="H31" i="9"/>
  <c r="H32" i="9"/>
  <c r="H33" i="9"/>
  <c r="H34" i="9"/>
  <c r="H35" i="9"/>
  <c r="H37" i="9"/>
  <c r="H38" i="9"/>
  <c r="H39" i="9"/>
  <c r="H7" i="9"/>
  <c r="G10" i="9"/>
  <c r="G12" i="9"/>
  <c r="G13" i="9"/>
  <c r="G14" i="9"/>
  <c r="G17" i="9"/>
  <c r="G18" i="9"/>
  <c r="G19" i="9"/>
  <c r="G20" i="9"/>
  <c r="G21" i="9"/>
  <c r="G26" i="9"/>
  <c r="G28" i="9"/>
  <c r="G37" i="9"/>
  <c r="G38" i="9"/>
  <c r="G39" i="9"/>
  <c r="O8" i="9"/>
  <c r="O9" i="9"/>
  <c r="O10" i="9"/>
  <c r="O11" i="9"/>
  <c r="O12" i="9"/>
  <c r="O13" i="9"/>
  <c r="O14" i="9"/>
  <c r="O15" i="9"/>
  <c r="O17" i="9"/>
  <c r="O18" i="9"/>
  <c r="O19" i="9"/>
  <c r="O20" i="9"/>
  <c r="O21" i="9"/>
  <c r="O22" i="9"/>
  <c r="O23" i="9"/>
  <c r="O25" i="9"/>
  <c r="O26" i="9"/>
  <c r="O27" i="9"/>
  <c r="O28" i="9"/>
  <c r="O29" i="9"/>
  <c r="O31" i="9"/>
  <c r="O32" i="9"/>
  <c r="O33" i="9"/>
  <c r="O34" i="9"/>
  <c r="O35" i="9"/>
  <c r="O42" i="9" s="1"/>
  <c r="O37" i="9"/>
  <c r="O38" i="9"/>
  <c r="O39" i="9"/>
  <c r="O7" i="9"/>
  <c r="N40" i="9"/>
  <c r="M40" i="9"/>
  <c r="D40" i="9"/>
  <c r="C40" i="9"/>
  <c r="H43" i="9" l="1"/>
  <c r="O6" i="9"/>
  <c r="G41" i="9"/>
  <c r="G43" i="9"/>
  <c r="O30" i="9"/>
  <c r="O16" i="9"/>
  <c r="O40" i="9"/>
  <c r="O36" i="9"/>
  <c r="O24" i="9"/>
  <c r="O43" i="9"/>
  <c r="O41" i="9"/>
  <c r="M47" i="8" l="1"/>
  <c r="N47" i="8"/>
  <c r="M46" i="8"/>
  <c r="N46" i="8"/>
  <c r="M45" i="8"/>
  <c r="N45" i="8"/>
  <c r="O7" i="8"/>
  <c r="O8" i="8"/>
  <c r="O9" i="8"/>
  <c r="O10" i="8"/>
  <c r="O11" i="8"/>
  <c r="O12" i="8"/>
  <c r="O13" i="8"/>
  <c r="O14" i="8"/>
  <c r="O15" i="8"/>
  <c r="O17" i="8"/>
  <c r="O18" i="8"/>
  <c r="O19" i="8"/>
  <c r="O20" i="8"/>
  <c r="O21" i="8"/>
  <c r="O22" i="8"/>
  <c r="O24" i="8"/>
  <c r="O25" i="8"/>
  <c r="O26" i="8"/>
  <c r="O27" i="8"/>
  <c r="O28" i="8"/>
  <c r="O29" i="8"/>
  <c r="O30" i="8"/>
  <c r="O31" i="8"/>
  <c r="O33" i="8"/>
  <c r="O34" i="8"/>
  <c r="O35" i="8"/>
  <c r="O36" i="8"/>
  <c r="O37" i="8"/>
  <c r="O39" i="8"/>
  <c r="O40" i="8"/>
  <c r="O41" i="8"/>
  <c r="O42" i="8"/>
  <c r="O43" i="8"/>
  <c r="C44" i="8"/>
  <c r="D47" i="8"/>
  <c r="E47" i="8"/>
  <c r="F47" i="8"/>
  <c r="H47" i="8" s="1"/>
  <c r="C47" i="8"/>
  <c r="D45" i="8"/>
  <c r="F45" i="8"/>
  <c r="H45" i="8" s="1"/>
  <c r="C45" i="8"/>
  <c r="G45" i="8" s="1"/>
  <c r="D46" i="8"/>
  <c r="E46" i="8"/>
  <c r="F46" i="8"/>
  <c r="C46" i="8"/>
  <c r="H46" i="8" l="1"/>
  <c r="G47" i="8"/>
  <c r="O38" i="8"/>
  <c r="O32" i="8"/>
  <c r="O16" i="8"/>
  <c r="O46" i="8"/>
  <c r="O23" i="8"/>
  <c r="O47" i="8"/>
  <c r="G6" i="8"/>
  <c r="H35" i="8"/>
  <c r="H18" i="8"/>
  <c r="H19" i="8"/>
  <c r="H20" i="8"/>
  <c r="H21" i="8"/>
  <c r="H22" i="8"/>
  <c r="H24" i="8"/>
  <c r="H25" i="8"/>
  <c r="H26" i="8"/>
  <c r="H27" i="8"/>
  <c r="H28" i="8"/>
  <c r="H29" i="8"/>
  <c r="H30" i="8"/>
  <c r="H31" i="8"/>
  <c r="H33" i="8"/>
  <c r="H34" i="8"/>
  <c r="H36" i="8"/>
  <c r="H37" i="8"/>
  <c r="H40" i="8"/>
  <c r="H41" i="8"/>
  <c r="H42" i="8"/>
  <c r="H43" i="8"/>
  <c r="H6" i="8"/>
  <c r="H39" i="8"/>
  <c r="H7" i="8"/>
  <c r="H8" i="8"/>
  <c r="H9" i="8"/>
  <c r="H10" i="8"/>
  <c r="H11" i="8"/>
  <c r="H12" i="8"/>
  <c r="H13" i="8"/>
  <c r="H14" i="8"/>
  <c r="H15" i="8"/>
  <c r="H17" i="8"/>
  <c r="G17" i="8"/>
  <c r="G18" i="8"/>
  <c r="G19" i="8"/>
  <c r="G20" i="8"/>
  <c r="G21" i="8"/>
  <c r="G22" i="8"/>
  <c r="G24" i="8"/>
  <c r="G25" i="8"/>
  <c r="G26" i="8"/>
  <c r="G27" i="8"/>
  <c r="G28" i="8"/>
  <c r="G31" i="8"/>
  <c r="G36" i="8"/>
  <c r="G40" i="8"/>
  <c r="G41" i="8"/>
  <c r="G42" i="8"/>
  <c r="G43" i="8"/>
  <c r="G39" i="8"/>
  <c r="G7" i="8"/>
  <c r="G8" i="8"/>
  <c r="G9" i="8"/>
  <c r="G10" i="8"/>
  <c r="G11" i="8"/>
  <c r="G12" i="8"/>
  <c r="G13" i="8"/>
  <c r="G14" i="8"/>
  <c r="G15" i="8"/>
  <c r="N44" i="8" l="1"/>
  <c r="M44" i="8" l="1"/>
  <c r="O6" i="8"/>
  <c r="O5" i="8" s="1"/>
  <c r="O45" i="8" l="1"/>
  <c r="O44" i="8"/>
  <c r="E40" i="9" l="1"/>
  <c r="G40" i="9" s="1"/>
  <c r="F40" i="9"/>
  <c r="H40" i="9" s="1"/>
  <c r="M2" i="9" l="1"/>
  <c r="E44" i="8" l="1"/>
  <c r="G44" i="8" s="1"/>
  <c r="F44" i="8"/>
  <c r="D44" i="8" l="1"/>
  <c r="H44" i="8" s="1"/>
  <c r="M2" i="8" l="1"/>
</calcChain>
</file>

<file path=xl/sharedStrings.xml><?xml version="1.0" encoding="utf-8"?>
<sst xmlns="http://schemas.openxmlformats.org/spreadsheetml/2006/main" count="123" uniqueCount="81">
  <si>
    <t>ИТОГО</t>
  </si>
  <si>
    <t>Туризм</t>
  </si>
  <si>
    <t>Строительство</t>
  </si>
  <si>
    <t>Эксплуатация транспортно-технологических машин и комплексов</t>
  </si>
  <si>
    <t>Нефтегазовое дело</t>
  </si>
  <si>
    <t>Геология</t>
  </si>
  <si>
    <t>Экономика</t>
  </si>
  <si>
    <t>Юриспруденция</t>
  </si>
  <si>
    <t>Государственное и муниципальное управление</t>
  </si>
  <si>
    <t>Лингвистика</t>
  </si>
  <si>
    <t>Техносферная безопасность</t>
  </si>
  <si>
    <t>Экология и природопользование</t>
  </si>
  <si>
    <t>Водные биоресурсы и аквакультура</t>
  </si>
  <si>
    <t>Электроэнергетика и электротехника</t>
  </si>
  <si>
    <t>Прикладная математика и информатика</t>
  </si>
  <si>
    <t>бюджет</t>
  </si>
  <si>
    <t>План</t>
  </si>
  <si>
    <t xml:space="preserve">
НАПРАВЛЕНИЕ ПОДГОТОВКИ/ФАКУЛЬТЕТ</t>
  </si>
  <si>
    <t>№</t>
  </si>
  <si>
    <t>очная форма обучения</t>
  </si>
  <si>
    <t>ДФО</t>
  </si>
  <si>
    <t>Технологический нефтегазовый институт</t>
  </si>
  <si>
    <t>Институт права, экономики и управления</t>
  </si>
  <si>
    <t>Институт филологии, истории и востоковедения</t>
  </si>
  <si>
    <t>Институт психологии и педагогики</t>
  </si>
  <si>
    <t>Биология</t>
  </si>
  <si>
    <t>Институт естественных наук и техносферной безопасности</t>
  </si>
  <si>
    <t>В пределах квоты</t>
  </si>
  <si>
    <t>Целевой прием</t>
  </si>
  <si>
    <t>Бюджет</t>
  </si>
  <si>
    <t>Всего зачисленных</t>
  </si>
  <si>
    <t>Кол-во зачисленных  ДФО</t>
  </si>
  <si>
    <t>Кол-во зачисленных 
бюджет</t>
  </si>
  <si>
    <t>Проходной балл</t>
  </si>
  <si>
    <t>Конкурс</t>
  </si>
  <si>
    <t>Подано заявлений</t>
  </si>
  <si>
    <t>Востоковедение и африканистика. Языки и литература стран Азии и Африки (Китай)</t>
  </si>
  <si>
    <t>Экономическая безопасность</t>
  </si>
  <si>
    <t xml:space="preserve">Строительство </t>
  </si>
  <si>
    <t xml:space="preserve">Эксплуатация транспортно-технологических машин и комплексов </t>
  </si>
  <si>
    <t>Технический нефтегазовый институт</t>
  </si>
  <si>
    <t xml:space="preserve">Институт филологии, истории и востоковедения </t>
  </si>
  <si>
    <t>НАПРАВЛЕНИЕ ПОДГОТОВКИ/ФАКУЛЬТЕТ</t>
  </si>
  <si>
    <t>заочная форма обучения</t>
  </si>
  <si>
    <t>ПО Безопасность жизнедеятельности</t>
  </si>
  <si>
    <t>ПО Технология</t>
  </si>
  <si>
    <t>ПО Физическая культура</t>
  </si>
  <si>
    <t>ПО Начальное образование</t>
  </si>
  <si>
    <t>ППО Психология и педагогика дошкольного образования</t>
  </si>
  <si>
    <t>ППО Практическая психология личности</t>
  </si>
  <si>
    <t>ПО История и обществознание (маг)</t>
  </si>
  <si>
    <t>ППО Практическая психология личности (маг)</t>
  </si>
  <si>
    <t>Торговое дело</t>
  </si>
  <si>
    <t>ПО Русский язык и литература</t>
  </si>
  <si>
    <t>ПО Иностранный язык (английский язык)</t>
  </si>
  <si>
    <t>ПО с двумя профилями "Математика и физика"</t>
  </si>
  <si>
    <t>ПО Социальная безопасность в городской среде (маг.)</t>
  </si>
  <si>
    <t>Общая экология (маг)</t>
  </si>
  <si>
    <t>ПО "Физическая культура"</t>
  </si>
  <si>
    <t>ПО "Менеджмент в образовании" (маг.)</t>
  </si>
  <si>
    <t>ПО "Менеджмент в физической культуре" (маг.)</t>
  </si>
  <si>
    <t>ППО "Инклюзивное образование" (маг.)</t>
  </si>
  <si>
    <t>ППО "Психология управления" (маг.)</t>
  </si>
  <si>
    <t>ПО с двумя профилями "Русский язык и литература"</t>
  </si>
  <si>
    <t>ПО с двумя профилями "История и обществознание"</t>
  </si>
  <si>
    <t>ПО с двумя профилями "Корейский и английский языки"</t>
  </si>
  <si>
    <t xml:space="preserve"> Геоэкология (маг.)</t>
  </si>
  <si>
    <t>ПО "История и обществознание" (маг.)</t>
  </si>
  <si>
    <t>ПО "Филологическое образование" (маг.)</t>
  </si>
  <si>
    <t>магистратура</t>
  </si>
  <si>
    <t>бакалавриат</t>
  </si>
  <si>
    <t>специалитет</t>
  </si>
  <si>
    <t>ПО с двумя профилями "Начальное образование и иностранные языки (японский и английский)"</t>
  </si>
  <si>
    <t>ПО с двумя профилями "Безопасность жизнедеятельности и технология"</t>
  </si>
  <si>
    <t>Сведения о приеме в Сахалинский государственный университет на программы высшего образования в 2018 г.</t>
  </si>
  <si>
    <t>ПО История и обществознание</t>
  </si>
  <si>
    <t>История</t>
  </si>
  <si>
    <t>ПО Филологическое образование (маг)</t>
  </si>
  <si>
    <t>ППО Психологическое консультирование в образовании (маг)</t>
  </si>
  <si>
    <t>ППО Психология в спорте (маг)</t>
  </si>
  <si>
    <t>Водные биоресурсы и аквакультура (маг)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</si>
</sst>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2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Arial Cyr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 Black"/>
      <family val="2"/>
    </font>
    <font>
      <sz val="7"/>
      <name val="Arial Black"/>
      <family val="2"/>
      <charset val="204"/>
    </font>
    <font>
      <sz val="12"/>
      <name val="Arial Black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282A31"/>
      <name val="Times New Roman"/>
      <family val="1"/>
      <charset val="204"/>
    </font>
    <font>
      <sz val="11"/>
      <name val="Arial Black"/>
      <family val="2"/>
      <charset val="204"/>
    </font>
    <font>
      <sz val="9"/>
      <name val="Arial Black"/>
      <family val="2"/>
    </font>
    <font>
      <b/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142">
    <xf numFmtId="0" fontId="0" fillId="0" borderId="0" xfId="0"/>
    <xf numFmtId="0" fontId="1" fillId="0" borderId="0" xfId="1" applyFill="1"/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1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/>
    <xf numFmtId="0" fontId="12" fillId="2" borderId="1" xfId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14" fontId="16" fillId="0" borderId="0" xfId="1" applyNumberFormat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2" borderId="0" xfId="1" applyFill="1"/>
    <xf numFmtId="0" fontId="1" fillId="0" borderId="0" xfId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1" fillId="0" borderId="0" xfId="1" applyFill="1" applyBorder="1"/>
    <xf numFmtId="0" fontId="1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2" borderId="0" xfId="1" applyFont="1" applyFill="1"/>
    <xf numFmtId="0" fontId="15" fillId="0" borderId="0" xfId="1" applyFont="1" applyFill="1"/>
    <xf numFmtId="0" fontId="15" fillId="2" borderId="0" xfId="1" applyFont="1" applyFill="1"/>
    <xf numFmtId="14" fontId="16" fillId="0" borderId="0" xfId="1" applyNumberFormat="1" applyFont="1" applyFill="1" applyAlignment="1">
      <alignment horizontal="left"/>
    </xf>
    <xf numFmtId="0" fontId="2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6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/>
    </xf>
    <xf numFmtId="0" fontId="12" fillId="2" borderId="1" xfId="2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 wrapText="1"/>
    </xf>
    <xf numFmtId="0" fontId="24" fillId="0" borderId="0" xfId="1" applyFont="1" applyFill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center" vertical="center"/>
    </xf>
    <xf numFmtId="164" fontId="9" fillId="0" borderId="0" xfId="1" applyNumberFormat="1" applyFont="1" applyFill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>
      <alignment horizontal="center" vertical="center"/>
    </xf>
    <xf numFmtId="1" fontId="6" fillId="0" borderId="10" xfId="1" applyNumberFormat="1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center" vertical="center"/>
    </xf>
    <xf numFmtId="1" fontId="25" fillId="4" borderId="11" xfId="1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>
      <alignment horizontal="center" vertical="center"/>
    </xf>
    <xf numFmtId="2" fontId="8" fillId="5" borderId="1" xfId="1" applyNumberFormat="1" applyFont="1" applyFill="1" applyBorder="1" applyAlignment="1">
      <alignment horizontal="center" vertical="center"/>
    </xf>
    <xf numFmtId="1" fontId="8" fillId="5" borderId="1" xfId="1" applyNumberFormat="1" applyFont="1" applyFill="1" applyBorder="1" applyAlignment="1">
      <alignment horizontal="center" vertical="center"/>
    </xf>
    <xf numFmtId="0" fontId="1" fillId="5" borderId="0" xfId="1" applyFont="1" applyFill="1" applyAlignment="1">
      <alignment vertical="center"/>
    </xf>
    <xf numFmtId="0" fontId="10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1" applyNumberFormat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/>
    </xf>
    <xf numFmtId="0" fontId="21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0" fontId="1" fillId="6" borderId="0" xfId="1" applyFill="1" applyBorder="1"/>
    <xf numFmtId="0" fontId="3" fillId="6" borderId="5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1" fillId="6" borderId="0" xfId="1" applyFill="1"/>
    <xf numFmtId="0" fontId="1" fillId="6" borderId="0" xfId="1" applyFill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0" fontId="23" fillId="0" borderId="0" xfId="1" applyFont="1" applyFill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2">
    <dxf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47"/>
  <sheetViews>
    <sheetView view="pageBreakPreview" topLeftCell="A34" zoomScale="145" zoomScaleNormal="100" zoomScaleSheetLayoutView="145" workbookViewId="0">
      <selection activeCell="K54" sqref="K54"/>
    </sheetView>
  </sheetViews>
  <sheetFormatPr defaultRowHeight="12.75" x14ac:dyDescent="0.25"/>
  <cols>
    <col min="1" max="1" width="4.5703125" style="8" customWidth="1"/>
    <col min="2" max="2" width="48.140625" style="8" customWidth="1"/>
    <col min="3" max="3" width="7.42578125" style="8" customWidth="1"/>
    <col min="4" max="4" width="6.140625" style="8" customWidth="1"/>
    <col min="5" max="5" width="7.42578125" style="8" customWidth="1"/>
    <col min="6" max="6" width="6.85546875" style="8" customWidth="1"/>
    <col min="7" max="7" width="8" style="8" customWidth="1"/>
    <col min="8" max="8" width="6.140625" style="8" customWidth="1"/>
    <col min="9" max="9" width="9.28515625" style="8" customWidth="1"/>
    <col min="10" max="10" width="6.5703125" style="8" customWidth="1"/>
    <col min="11" max="11" width="8.5703125" style="8" customWidth="1"/>
    <col min="12" max="12" width="10.28515625" style="8" customWidth="1"/>
    <col min="13" max="13" width="11.28515625" style="8" customWidth="1"/>
    <col min="14" max="14" width="11.42578125" style="8" customWidth="1"/>
    <col min="15" max="15" width="11" style="8" customWidth="1"/>
    <col min="16" max="16384" width="9.140625" style="8"/>
  </cols>
  <sheetData>
    <row r="1" spans="1:15" ht="12" customHeight="1" x14ac:dyDescent="0.25">
      <c r="A1" s="127" t="s">
        <v>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8.25" customHeight="1" x14ac:dyDescent="0.25">
      <c r="A2" s="36"/>
      <c r="B2" s="72" t="s">
        <v>19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>
        <f ca="1">NOW()</f>
        <v>43378.685151851852</v>
      </c>
      <c r="N2" s="33"/>
      <c r="O2" s="33"/>
    </row>
    <row r="3" spans="1:15" ht="12" customHeight="1" x14ac:dyDescent="0.25">
      <c r="A3" s="134" t="s">
        <v>18</v>
      </c>
      <c r="B3" s="128" t="s">
        <v>17</v>
      </c>
      <c r="C3" s="134" t="s">
        <v>16</v>
      </c>
      <c r="D3" s="134"/>
      <c r="E3" s="128" t="s">
        <v>35</v>
      </c>
      <c r="F3" s="128"/>
      <c r="G3" s="134" t="s">
        <v>34</v>
      </c>
      <c r="H3" s="134"/>
      <c r="I3" s="131" t="s">
        <v>33</v>
      </c>
      <c r="J3" s="132"/>
      <c r="K3" s="132"/>
      <c r="L3" s="133"/>
      <c r="M3" s="128" t="s">
        <v>32</v>
      </c>
      <c r="N3" s="128" t="s">
        <v>31</v>
      </c>
      <c r="O3" s="129" t="s">
        <v>30</v>
      </c>
    </row>
    <row r="4" spans="1:15" ht="23.25" customHeight="1" x14ac:dyDescent="0.25">
      <c r="A4" s="134"/>
      <c r="B4" s="128"/>
      <c r="C4" s="22" t="s">
        <v>15</v>
      </c>
      <c r="D4" s="22" t="s">
        <v>20</v>
      </c>
      <c r="E4" s="22" t="s">
        <v>15</v>
      </c>
      <c r="F4" s="22" t="s">
        <v>20</v>
      </c>
      <c r="G4" s="22" t="s">
        <v>15</v>
      </c>
      <c r="H4" s="22" t="s">
        <v>20</v>
      </c>
      <c r="I4" s="31" t="s">
        <v>29</v>
      </c>
      <c r="J4" s="31" t="s">
        <v>20</v>
      </c>
      <c r="K4" s="31" t="s">
        <v>28</v>
      </c>
      <c r="L4" s="31" t="s">
        <v>27</v>
      </c>
      <c r="M4" s="128"/>
      <c r="N4" s="128"/>
      <c r="O4" s="130"/>
    </row>
    <row r="5" spans="1:15" s="106" customFormat="1" ht="10.5" customHeight="1" x14ac:dyDescent="0.25">
      <c r="A5" s="99"/>
      <c r="B5" s="100" t="s">
        <v>26</v>
      </c>
      <c r="C5" s="101"/>
      <c r="D5" s="101"/>
      <c r="E5" s="102"/>
      <c r="F5" s="103"/>
      <c r="G5" s="104"/>
      <c r="H5" s="104"/>
      <c r="I5" s="102"/>
      <c r="J5" s="102"/>
      <c r="K5" s="102"/>
      <c r="L5" s="102"/>
      <c r="M5" s="105"/>
      <c r="N5" s="102"/>
      <c r="O5" s="105">
        <f>SUM(O6:O15)</f>
        <v>147</v>
      </c>
    </row>
    <row r="6" spans="1:15" ht="11.25" customHeight="1" x14ac:dyDescent="0.25">
      <c r="A6" s="9">
        <v>1</v>
      </c>
      <c r="B6" s="76" t="s">
        <v>14</v>
      </c>
      <c r="C6" s="18">
        <v>17</v>
      </c>
      <c r="D6" s="20">
        <v>15</v>
      </c>
      <c r="E6" s="21">
        <v>48</v>
      </c>
      <c r="F6" s="30"/>
      <c r="G6" s="16">
        <f>E6/C6</f>
        <v>2.8235294117647061</v>
      </c>
      <c r="H6" s="16">
        <f t="shared" ref="H6:H43" si="0">F6/D6</f>
        <v>0</v>
      </c>
      <c r="I6" s="37">
        <v>159</v>
      </c>
      <c r="J6" s="37">
        <v>129</v>
      </c>
      <c r="K6" s="37"/>
      <c r="L6" s="37"/>
      <c r="M6" s="67">
        <v>17</v>
      </c>
      <c r="N6" s="37">
        <v>7</v>
      </c>
      <c r="O6" s="15">
        <f>M6+N6</f>
        <v>24</v>
      </c>
    </row>
    <row r="7" spans="1:15" ht="10.5" customHeight="1" x14ac:dyDescent="0.2">
      <c r="A7" s="9">
        <v>2</v>
      </c>
      <c r="B7" s="77" t="s">
        <v>11</v>
      </c>
      <c r="C7" s="20">
        <v>20</v>
      </c>
      <c r="D7" s="29">
        <v>15</v>
      </c>
      <c r="E7" s="69">
        <v>33</v>
      </c>
      <c r="F7" s="28"/>
      <c r="G7" s="16">
        <f t="shared" ref="G7:G43" si="1">E7/C7</f>
        <v>1.65</v>
      </c>
      <c r="H7" s="16">
        <f t="shared" si="0"/>
        <v>0</v>
      </c>
      <c r="I7" s="37">
        <v>102</v>
      </c>
      <c r="J7" s="37"/>
      <c r="K7" s="37"/>
      <c r="L7" s="37">
        <v>142</v>
      </c>
      <c r="M7" s="67">
        <v>17</v>
      </c>
      <c r="N7" s="37"/>
      <c r="O7" s="15">
        <f t="shared" ref="O7:O43" si="2">M7+N7</f>
        <v>17</v>
      </c>
    </row>
    <row r="8" spans="1:15" ht="10.5" customHeight="1" x14ac:dyDescent="0.25">
      <c r="A8" s="9">
        <v>3</v>
      </c>
      <c r="B8" s="77" t="s">
        <v>25</v>
      </c>
      <c r="C8" s="20">
        <v>15</v>
      </c>
      <c r="D8" s="20">
        <v>15</v>
      </c>
      <c r="E8" s="21">
        <v>28</v>
      </c>
      <c r="F8" s="27"/>
      <c r="G8" s="16">
        <f t="shared" si="1"/>
        <v>1.8666666666666667</v>
      </c>
      <c r="H8" s="16">
        <f t="shared" si="0"/>
        <v>0</v>
      </c>
      <c r="I8" s="37">
        <v>128</v>
      </c>
      <c r="J8" s="37"/>
      <c r="K8" s="37"/>
      <c r="L8" s="37">
        <v>197</v>
      </c>
      <c r="M8" s="67">
        <v>11</v>
      </c>
      <c r="N8" s="37"/>
      <c r="O8" s="15">
        <f t="shared" si="2"/>
        <v>11</v>
      </c>
    </row>
    <row r="9" spans="1:15" ht="11.25" customHeight="1" x14ac:dyDescent="0.25">
      <c r="A9" s="9">
        <v>4</v>
      </c>
      <c r="B9" s="77" t="s">
        <v>13</v>
      </c>
      <c r="C9" s="20">
        <v>15</v>
      </c>
      <c r="D9" s="20">
        <v>15</v>
      </c>
      <c r="E9" s="21">
        <v>40</v>
      </c>
      <c r="F9" s="27">
        <v>9</v>
      </c>
      <c r="G9" s="16">
        <f t="shared" si="1"/>
        <v>2.6666666666666665</v>
      </c>
      <c r="H9" s="16">
        <f t="shared" si="0"/>
        <v>0.6</v>
      </c>
      <c r="I9" s="37">
        <v>103</v>
      </c>
      <c r="J9" s="37"/>
      <c r="K9" s="37"/>
      <c r="L9" s="37"/>
      <c r="M9" s="67">
        <v>15</v>
      </c>
      <c r="N9" s="37"/>
      <c r="O9" s="15">
        <f t="shared" si="2"/>
        <v>15</v>
      </c>
    </row>
    <row r="10" spans="1:15" ht="11.25" customHeight="1" x14ac:dyDescent="0.25">
      <c r="A10" s="9">
        <v>5</v>
      </c>
      <c r="B10" s="77" t="s">
        <v>10</v>
      </c>
      <c r="C10" s="20">
        <v>14</v>
      </c>
      <c r="D10" s="20">
        <v>15</v>
      </c>
      <c r="E10" s="21">
        <v>51</v>
      </c>
      <c r="F10" s="27"/>
      <c r="G10" s="16">
        <f t="shared" si="1"/>
        <v>3.6428571428571428</v>
      </c>
      <c r="H10" s="16">
        <f t="shared" si="0"/>
        <v>0</v>
      </c>
      <c r="I10" s="37">
        <v>132</v>
      </c>
      <c r="J10" s="37"/>
      <c r="K10" s="37"/>
      <c r="L10" s="37"/>
      <c r="M10" s="67">
        <v>14</v>
      </c>
      <c r="N10" s="37"/>
      <c r="O10" s="15">
        <f t="shared" si="2"/>
        <v>14</v>
      </c>
    </row>
    <row r="11" spans="1:15" ht="11.25" customHeight="1" x14ac:dyDescent="0.25">
      <c r="A11" s="9">
        <v>6</v>
      </c>
      <c r="B11" s="77" t="s">
        <v>12</v>
      </c>
      <c r="C11" s="20">
        <v>15</v>
      </c>
      <c r="D11" s="20">
        <v>15</v>
      </c>
      <c r="E11" s="21">
        <v>28</v>
      </c>
      <c r="F11" s="27"/>
      <c r="G11" s="16">
        <f t="shared" si="1"/>
        <v>1.8666666666666667</v>
      </c>
      <c r="H11" s="16">
        <f t="shared" si="0"/>
        <v>0</v>
      </c>
      <c r="I11" s="37">
        <v>104</v>
      </c>
      <c r="J11" s="37"/>
      <c r="K11" s="37"/>
      <c r="L11" s="37"/>
      <c r="M11" s="67">
        <v>12</v>
      </c>
      <c r="N11" s="37"/>
      <c r="O11" s="15">
        <f t="shared" si="2"/>
        <v>12</v>
      </c>
    </row>
    <row r="12" spans="1:15" ht="10.5" customHeight="1" x14ac:dyDescent="0.25">
      <c r="A12" s="9">
        <v>7</v>
      </c>
      <c r="B12" s="78" t="s">
        <v>55</v>
      </c>
      <c r="C12" s="20">
        <v>15</v>
      </c>
      <c r="D12" s="20">
        <v>15</v>
      </c>
      <c r="E12" s="21">
        <v>62</v>
      </c>
      <c r="F12" s="27"/>
      <c r="G12" s="16">
        <f t="shared" si="1"/>
        <v>4.1333333333333337</v>
      </c>
      <c r="H12" s="16">
        <f t="shared" si="0"/>
        <v>0</v>
      </c>
      <c r="I12" s="37">
        <v>150</v>
      </c>
      <c r="J12" s="37">
        <v>131</v>
      </c>
      <c r="K12" s="37">
        <v>215</v>
      </c>
      <c r="L12" s="37">
        <v>139</v>
      </c>
      <c r="M12" s="67">
        <v>15</v>
      </c>
      <c r="N12" s="37">
        <v>1</v>
      </c>
      <c r="O12" s="15">
        <f t="shared" si="2"/>
        <v>16</v>
      </c>
    </row>
    <row r="13" spans="1:15" ht="9.75" customHeight="1" x14ac:dyDescent="0.25">
      <c r="A13" s="9">
        <v>8</v>
      </c>
      <c r="B13" s="78" t="s">
        <v>73</v>
      </c>
      <c r="C13" s="20">
        <v>15</v>
      </c>
      <c r="D13" s="20">
        <v>10</v>
      </c>
      <c r="E13" s="21">
        <v>68</v>
      </c>
      <c r="F13" s="27"/>
      <c r="G13" s="16">
        <f t="shared" si="1"/>
        <v>4.5333333333333332</v>
      </c>
      <c r="H13" s="16">
        <f t="shared" si="0"/>
        <v>0</v>
      </c>
      <c r="I13" s="37">
        <v>153</v>
      </c>
      <c r="J13" s="37">
        <v>144</v>
      </c>
      <c r="K13" s="37">
        <v>144</v>
      </c>
      <c r="L13" s="37"/>
      <c r="M13" s="67">
        <v>15</v>
      </c>
      <c r="N13" s="37">
        <v>1</v>
      </c>
      <c r="O13" s="15">
        <f t="shared" si="2"/>
        <v>16</v>
      </c>
    </row>
    <row r="14" spans="1:15" ht="12" customHeight="1" x14ac:dyDescent="0.25">
      <c r="A14" s="9">
        <v>9</v>
      </c>
      <c r="B14" s="79" t="s">
        <v>56</v>
      </c>
      <c r="C14" s="20">
        <v>10</v>
      </c>
      <c r="D14" s="20">
        <v>10</v>
      </c>
      <c r="E14" s="21">
        <v>34</v>
      </c>
      <c r="F14" s="27"/>
      <c r="G14" s="16">
        <f t="shared" si="1"/>
        <v>3.4</v>
      </c>
      <c r="H14" s="16">
        <f t="shared" si="0"/>
        <v>0</v>
      </c>
      <c r="I14" s="37">
        <v>70</v>
      </c>
      <c r="J14" s="37"/>
      <c r="K14" s="37"/>
      <c r="L14" s="37"/>
      <c r="M14" s="67">
        <v>10</v>
      </c>
      <c r="N14" s="37"/>
      <c r="O14" s="15">
        <f t="shared" si="2"/>
        <v>10</v>
      </c>
    </row>
    <row r="15" spans="1:15" ht="9" customHeight="1" x14ac:dyDescent="0.25">
      <c r="A15" s="9">
        <v>10</v>
      </c>
      <c r="B15" s="77" t="s">
        <v>57</v>
      </c>
      <c r="C15" s="20">
        <v>12</v>
      </c>
      <c r="D15" s="20">
        <v>10</v>
      </c>
      <c r="E15" s="21">
        <v>26</v>
      </c>
      <c r="F15" s="27"/>
      <c r="G15" s="16">
        <f t="shared" si="1"/>
        <v>2.1666666666666665</v>
      </c>
      <c r="H15" s="16">
        <f t="shared" si="0"/>
        <v>0</v>
      </c>
      <c r="I15" s="37">
        <v>80</v>
      </c>
      <c r="J15" s="37"/>
      <c r="K15" s="37"/>
      <c r="L15" s="37"/>
      <c r="M15" s="67">
        <v>12</v>
      </c>
      <c r="N15" s="37"/>
      <c r="O15" s="15">
        <f t="shared" si="2"/>
        <v>12</v>
      </c>
    </row>
    <row r="16" spans="1:15" s="106" customFormat="1" ht="10.5" customHeight="1" x14ac:dyDescent="0.25">
      <c r="A16" s="102"/>
      <c r="B16" s="107" t="s">
        <v>24</v>
      </c>
      <c r="C16" s="108"/>
      <c r="D16" s="108"/>
      <c r="E16" s="109"/>
      <c r="F16" s="110"/>
      <c r="G16" s="104"/>
      <c r="H16" s="104"/>
      <c r="I16" s="102"/>
      <c r="J16" s="102"/>
      <c r="K16" s="102"/>
      <c r="L16" s="102"/>
      <c r="M16" s="111"/>
      <c r="N16" s="102"/>
      <c r="O16" s="105">
        <f>SUM(O17:O22)</f>
        <v>81</v>
      </c>
    </row>
    <row r="17" spans="1:15" ht="11.25" customHeight="1" x14ac:dyDescent="0.25">
      <c r="A17" s="9">
        <v>11</v>
      </c>
      <c r="B17" s="74" t="s">
        <v>58</v>
      </c>
      <c r="C17" s="20">
        <v>20</v>
      </c>
      <c r="D17" s="20">
        <v>15</v>
      </c>
      <c r="E17" s="21">
        <v>66</v>
      </c>
      <c r="F17" s="27">
        <v>1</v>
      </c>
      <c r="G17" s="16">
        <f t="shared" si="1"/>
        <v>3.3</v>
      </c>
      <c r="H17" s="16">
        <f t="shared" si="0"/>
        <v>6.6666666666666666E-2</v>
      </c>
      <c r="I17" s="37">
        <v>159</v>
      </c>
      <c r="J17" s="37">
        <v>130</v>
      </c>
      <c r="K17" s="37"/>
      <c r="L17" s="37">
        <v>135</v>
      </c>
      <c r="M17" s="67">
        <v>20</v>
      </c>
      <c r="N17" s="37">
        <v>5</v>
      </c>
      <c r="O17" s="15">
        <f t="shared" si="2"/>
        <v>25</v>
      </c>
    </row>
    <row r="18" spans="1:15" ht="23.25" customHeight="1" x14ac:dyDescent="0.25">
      <c r="A18" s="9">
        <v>12</v>
      </c>
      <c r="B18" s="73" t="s">
        <v>72</v>
      </c>
      <c r="C18" s="20">
        <v>15</v>
      </c>
      <c r="D18" s="20">
        <v>5</v>
      </c>
      <c r="E18" s="21">
        <v>83</v>
      </c>
      <c r="F18" s="17"/>
      <c r="G18" s="16">
        <f t="shared" si="1"/>
        <v>5.5333333333333332</v>
      </c>
      <c r="H18" s="16">
        <f t="shared" si="0"/>
        <v>0</v>
      </c>
      <c r="I18" s="37">
        <v>163</v>
      </c>
      <c r="J18" s="37"/>
      <c r="K18" s="37">
        <v>166</v>
      </c>
      <c r="L18" s="37">
        <v>152</v>
      </c>
      <c r="M18" s="67">
        <v>15</v>
      </c>
      <c r="N18" s="37"/>
      <c r="O18" s="15">
        <f t="shared" si="2"/>
        <v>15</v>
      </c>
    </row>
    <row r="19" spans="1:15" ht="10.5" customHeight="1" x14ac:dyDescent="0.25">
      <c r="A19" s="9">
        <v>13</v>
      </c>
      <c r="B19" s="74" t="s">
        <v>59</v>
      </c>
      <c r="C19" s="70">
        <v>10</v>
      </c>
      <c r="D19" s="20">
        <v>10</v>
      </c>
      <c r="E19" s="21">
        <v>35</v>
      </c>
      <c r="F19" s="17"/>
      <c r="G19" s="16">
        <f t="shared" si="1"/>
        <v>3.5</v>
      </c>
      <c r="H19" s="16">
        <f t="shared" si="0"/>
        <v>0</v>
      </c>
      <c r="I19" s="37">
        <v>69</v>
      </c>
      <c r="J19" s="37">
        <v>50</v>
      </c>
      <c r="K19" s="37"/>
      <c r="L19" s="37"/>
      <c r="M19" s="67">
        <v>11</v>
      </c>
      <c r="N19" s="37">
        <v>1</v>
      </c>
      <c r="O19" s="15">
        <f t="shared" si="2"/>
        <v>12</v>
      </c>
    </row>
    <row r="20" spans="1:15" ht="10.5" customHeight="1" x14ac:dyDescent="0.25">
      <c r="A20" s="9">
        <v>14</v>
      </c>
      <c r="B20" s="74" t="s">
        <v>60</v>
      </c>
      <c r="C20" s="26">
        <v>10</v>
      </c>
      <c r="D20" s="26">
        <v>10</v>
      </c>
      <c r="E20" s="21">
        <v>24</v>
      </c>
      <c r="F20" s="17"/>
      <c r="G20" s="16">
        <f t="shared" si="1"/>
        <v>2.4</v>
      </c>
      <c r="H20" s="16">
        <f t="shared" si="0"/>
        <v>0</v>
      </c>
      <c r="I20" s="37">
        <v>54</v>
      </c>
      <c r="J20" s="37"/>
      <c r="K20" s="37"/>
      <c r="L20" s="37"/>
      <c r="M20" s="67">
        <v>9</v>
      </c>
      <c r="N20" s="37"/>
      <c r="O20" s="15">
        <f t="shared" si="2"/>
        <v>9</v>
      </c>
    </row>
    <row r="21" spans="1:15" ht="12.75" customHeight="1" x14ac:dyDescent="0.25">
      <c r="A21" s="9">
        <v>15</v>
      </c>
      <c r="B21" s="74" t="s">
        <v>61</v>
      </c>
      <c r="C21" s="26">
        <v>10</v>
      </c>
      <c r="D21" s="26">
        <v>10</v>
      </c>
      <c r="E21" s="21">
        <v>17</v>
      </c>
      <c r="F21" s="17"/>
      <c r="G21" s="16">
        <f t="shared" si="1"/>
        <v>1.7</v>
      </c>
      <c r="H21" s="16">
        <f t="shared" si="0"/>
        <v>0</v>
      </c>
      <c r="I21" s="37">
        <v>77</v>
      </c>
      <c r="J21" s="37"/>
      <c r="K21" s="37"/>
      <c r="L21" s="37"/>
      <c r="M21" s="67">
        <v>8</v>
      </c>
      <c r="N21" s="37"/>
      <c r="O21" s="15">
        <f t="shared" si="2"/>
        <v>8</v>
      </c>
    </row>
    <row r="22" spans="1:15" ht="11.25" customHeight="1" x14ac:dyDescent="0.25">
      <c r="A22" s="9">
        <v>16</v>
      </c>
      <c r="B22" s="74" t="s">
        <v>62</v>
      </c>
      <c r="C22" s="26">
        <v>10</v>
      </c>
      <c r="D22" s="26">
        <v>10</v>
      </c>
      <c r="E22" s="21">
        <v>34</v>
      </c>
      <c r="F22" s="17"/>
      <c r="G22" s="16">
        <f t="shared" si="1"/>
        <v>3.4</v>
      </c>
      <c r="H22" s="16">
        <f t="shared" si="0"/>
        <v>0</v>
      </c>
      <c r="I22" s="37">
        <v>65</v>
      </c>
      <c r="J22" s="37"/>
      <c r="K22" s="37"/>
      <c r="L22" s="37"/>
      <c r="M22" s="67">
        <v>12</v>
      </c>
      <c r="N22" s="37"/>
      <c r="O22" s="15">
        <f t="shared" si="2"/>
        <v>12</v>
      </c>
    </row>
    <row r="23" spans="1:15" s="106" customFormat="1" ht="10.5" customHeight="1" x14ac:dyDescent="0.25">
      <c r="A23" s="102"/>
      <c r="B23" s="107" t="s">
        <v>23</v>
      </c>
      <c r="C23" s="108"/>
      <c r="D23" s="108"/>
      <c r="E23" s="109"/>
      <c r="F23" s="103"/>
      <c r="G23" s="104"/>
      <c r="H23" s="104"/>
      <c r="I23" s="102"/>
      <c r="J23" s="102"/>
      <c r="K23" s="102"/>
      <c r="L23" s="102"/>
      <c r="M23" s="111"/>
      <c r="N23" s="102"/>
      <c r="O23" s="105">
        <f>SUM(O24:O31)</f>
        <v>89</v>
      </c>
    </row>
    <row r="24" spans="1:15" ht="10.5" customHeight="1" x14ac:dyDescent="0.25">
      <c r="A24" s="9">
        <v>17</v>
      </c>
      <c r="B24" s="73" t="s">
        <v>9</v>
      </c>
      <c r="C24" s="20">
        <v>11</v>
      </c>
      <c r="D24" s="20">
        <v>10</v>
      </c>
      <c r="E24" s="21">
        <v>59</v>
      </c>
      <c r="F24" s="17"/>
      <c r="G24" s="16">
        <f t="shared" si="1"/>
        <v>5.3636363636363633</v>
      </c>
      <c r="H24" s="16">
        <f t="shared" si="0"/>
        <v>0</v>
      </c>
      <c r="I24" s="37">
        <v>198</v>
      </c>
      <c r="J24" s="37">
        <v>154</v>
      </c>
      <c r="K24" s="37"/>
      <c r="L24" s="37">
        <v>138</v>
      </c>
      <c r="M24" s="67">
        <v>11</v>
      </c>
      <c r="N24" s="37">
        <v>5</v>
      </c>
      <c r="O24" s="15">
        <f t="shared" si="2"/>
        <v>16</v>
      </c>
    </row>
    <row r="25" spans="1:15" ht="27" customHeight="1" x14ac:dyDescent="0.25">
      <c r="A25" s="9">
        <v>18</v>
      </c>
      <c r="B25" s="73" t="s">
        <v>36</v>
      </c>
      <c r="C25" s="20">
        <v>10</v>
      </c>
      <c r="D25" s="20">
        <v>10</v>
      </c>
      <c r="E25" s="21">
        <v>25</v>
      </c>
      <c r="F25" s="17"/>
      <c r="G25" s="16">
        <f t="shared" si="1"/>
        <v>2.5</v>
      </c>
      <c r="H25" s="16">
        <f t="shared" si="0"/>
        <v>0</v>
      </c>
      <c r="I25" s="37">
        <v>138</v>
      </c>
      <c r="J25" s="37">
        <v>122</v>
      </c>
      <c r="K25" s="37"/>
      <c r="L25" s="37"/>
      <c r="M25" s="67">
        <v>10</v>
      </c>
      <c r="N25" s="37">
        <v>1</v>
      </c>
      <c r="O25" s="15">
        <f t="shared" si="2"/>
        <v>11</v>
      </c>
    </row>
    <row r="26" spans="1:15" ht="11.25" customHeight="1" x14ac:dyDescent="0.25">
      <c r="A26" s="9">
        <v>19</v>
      </c>
      <c r="B26" s="73" t="s">
        <v>54</v>
      </c>
      <c r="C26" s="20">
        <v>15</v>
      </c>
      <c r="D26" s="20">
        <v>10</v>
      </c>
      <c r="E26" s="21">
        <v>49</v>
      </c>
      <c r="F26" s="17"/>
      <c r="G26" s="16">
        <f t="shared" si="1"/>
        <v>3.2666666666666666</v>
      </c>
      <c r="H26" s="16">
        <f t="shared" si="0"/>
        <v>0</v>
      </c>
      <c r="I26" s="37">
        <v>194</v>
      </c>
      <c r="J26" s="37">
        <v>168</v>
      </c>
      <c r="K26" s="37">
        <v>165</v>
      </c>
      <c r="L26" s="37">
        <v>218</v>
      </c>
      <c r="M26" s="67">
        <v>15</v>
      </c>
      <c r="N26" s="37">
        <v>2</v>
      </c>
      <c r="O26" s="15">
        <f t="shared" si="2"/>
        <v>17</v>
      </c>
    </row>
    <row r="27" spans="1:15" ht="13.5" customHeight="1" x14ac:dyDescent="0.25">
      <c r="A27" s="9">
        <v>20</v>
      </c>
      <c r="B27" s="73" t="s">
        <v>63</v>
      </c>
      <c r="C27" s="20">
        <v>20</v>
      </c>
      <c r="D27" s="20">
        <v>15</v>
      </c>
      <c r="E27" s="21">
        <v>34</v>
      </c>
      <c r="F27" s="17">
        <v>2</v>
      </c>
      <c r="G27" s="16">
        <f t="shared" si="1"/>
        <v>1.7</v>
      </c>
      <c r="H27" s="16">
        <f t="shared" si="0"/>
        <v>0.13333333333333333</v>
      </c>
      <c r="I27" s="37">
        <v>143</v>
      </c>
      <c r="J27" s="37">
        <v>110</v>
      </c>
      <c r="K27" s="37"/>
      <c r="L27" s="37">
        <v>159</v>
      </c>
      <c r="M27" s="67">
        <v>20</v>
      </c>
      <c r="N27" s="37">
        <v>2</v>
      </c>
      <c r="O27" s="15">
        <f t="shared" si="2"/>
        <v>22</v>
      </c>
    </row>
    <row r="28" spans="1:15" x14ac:dyDescent="0.25">
      <c r="A28" s="9">
        <v>21</v>
      </c>
      <c r="B28" s="73" t="s">
        <v>64</v>
      </c>
      <c r="C28" s="20">
        <v>15</v>
      </c>
      <c r="D28" s="20">
        <v>15</v>
      </c>
      <c r="E28" s="21">
        <v>53</v>
      </c>
      <c r="F28" s="17"/>
      <c r="G28" s="16">
        <f t="shared" si="1"/>
        <v>3.5333333333333332</v>
      </c>
      <c r="H28" s="16">
        <f t="shared" si="0"/>
        <v>0</v>
      </c>
      <c r="I28" s="37">
        <v>160</v>
      </c>
      <c r="J28" s="37">
        <v>150</v>
      </c>
      <c r="K28" s="37"/>
      <c r="L28" s="37"/>
      <c r="M28" s="67">
        <v>15</v>
      </c>
      <c r="N28" s="37">
        <v>2</v>
      </c>
      <c r="O28" s="15">
        <f t="shared" si="2"/>
        <v>17</v>
      </c>
    </row>
    <row r="29" spans="1:15" ht="15.75" customHeight="1" x14ac:dyDescent="0.25">
      <c r="A29" s="9">
        <v>22</v>
      </c>
      <c r="B29" s="73" t="s">
        <v>65</v>
      </c>
      <c r="C29" s="20"/>
      <c r="D29" s="20">
        <v>15</v>
      </c>
      <c r="E29" s="21"/>
      <c r="F29" s="17">
        <v>11</v>
      </c>
      <c r="G29" s="16"/>
      <c r="H29" s="16">
        <f t="shared" si="0"/>
        <v>0.73333333333333328</v>
      </c>
      <c r="I29" s="37"/>
      <c r="J29" s="37"/>
      <c r="K29" s="37"/>
      <c r="L29" s="37"/>
      <c r="M29" s="67"/>
      <c r="N29" s="37"/>
      <c r="O29" s="15">
        <f t="shared" si="2"/>
        <v>0</v>
      </c>
    </row>
    <row r="30" spans="1:15" ht="12.75" customHeight="1" x14ac:dyDescent="0.25">
      <c r="A30" s="9">
        <v>23</v>
      </c>
      <c r="B30" s="74" t="s">
        <v>68</v>
      </c>
      <c r="C30" s="20"/>
      <c r="D30" s="20">
        <v>10</v>
      </c>
      <c r="E30" s="21"/>
      <c r="F30" s="17"/>
      <c r="G30" s="16"/>
      <c r="H30" s="16">
        <f t="shared" si="0"/>
        <v>0</v>
      </c>
      <c r="I30" s="37"/>
      <c r="J30" s="37"/>
      <c r="K30" s="37"/>
      <c r="L30" s="37"/>
      <c r="M30" s="67"/>
      <c r="N30" s="37"/>
      <c r="O30" s="15">
        <f t="shared" si="2"/>
        <v>0</v>
      </c>
    </row>
    <row r="31" spans="1:15" ht="13.5" customHeight="1" x14ac:dyDescent="0.2">
      <c r="A31" s="9">
        <v>24</v>
      </c>
      <c r="B31" s="75" t="s">
        <v>67</v>
      </c>
      <c r="C31" s="20">
        <v>6</v>
      </c>
      <c r="D31" s="20">
        <v>5</v>
      </c>
      <c r="E31" s="21">
        <v>14</v>
      </c>
      <c r="F31" s="17"/>
      <c r="G31" s="16">
        <f t="shared" si="1"/>
        <v>2.3333333333333335</v>
      </c>
      <c r="H31" s="16">
        <f t="shared" si="0"/>
        <v>0</v>
      </c>
      <c r="I31" s="37">
        <v>89</v>
      </c>
      <c r="J31" s="37"/>
      <c r="K31" s="37"/>
      <c r="L31" s="37"/>
      <c r="M31" s="67">
        <v>6</v>
      </c>
      <c r="N31" s="37"/>
      <c r="O31" s="15">
        <f t="shared" si="2"/>
        <v>6</v>
      </c>
    </row>
    <row r="32" spans="1:15" s="106" customFormat="1" ht="9" customHeight="1" x14ac:dyDescent="0.25">
      <c r="A32" s="102"/>
      <c r="B32" s="107" t="s">
        <v>22</v>
      </c>
      <c r="C32" s="108"/>
      <c r="D32" s="108"/>
      <c r="E32" s="109"/>
      <c r="F32" s="103"/>
      <c r="G32" s="104"/>
      <c r="H32" s="104"/>
      <c r="I32" s="102"/>
      <c r="J32" s="102"/>
      <c r="K32" s="102"/>
      <c r="L32" s="102"/>
      <c r="M32" s="111"/>
      <c r="N32" s="102"/>
      <c r="O32" s="105">
        <f>SUM(O33:O37)</f>
        <v>29</v>
      </c>
    </row>
    <row r="33" spans="1:15" ht="9.75" customHeight="1" x14ac:dyDescent="0.2">
      <c r="A33" s="9">
        <v>25</v>
      </c>
      <c r="B33" s="25" t="s">
        <v>8</v>
      </c>
      <c r="C33" s="20"/>
      <c r="D33" s="20">
        <v>20</v>
      </c>
      <c r="E33" s="21"/>
      <c r="F33" s="17">
        <v>34</v>
      </c>
      <c r="G33" s="16"/>
      <c r="H33" s="16">
        <f t="shared" si="0"/>
        <v>1.7</v>
      </c>
      <c r="I33" s="37"/>
      <c r="J33" s="37"/>
      <c r="K33" s="37"/>
      <c r="L33" s="37"/>
      <c r="M33" s="67"/>
      <c r="N33" s="37"/>
      <c r="O33" s="15">
        <f t="shared" si="2"/>
        <v>0</v>
      </c>
    </row>
    <row r="34" spans="1:15" ht="9.75" customHeight="1" x14ac:dyDescent="0.25">
      <c r="A34" s="9">
        <v>26</v>
      </c>
      <c r="B34" s="19" t="s">
        <v>7</v>
      </c>
      <c r="C34" s="20"/>
      <c r="D34" s="20">
        <v>20</v>
      </c>
      <c r="E34" s="21"/>
      <c r="F34" s="17">
        <v>33</v>
      </c>
      <c r="G34" s="16"/>
      <c r="H34" s="16">
        <f t="shared" si="0"/>
        <v>1.65</v>
      </c>
      <c r="I34" s="37"/>
      <c r="J34" s="37"/>
      <c r="K34" s="37"/>
      <c r="L34" s="37"/>
      <c r="M34" s="67"/>
      <c r="N34" s="37"/>
      <c r="O34" s="15">
        <f t="shared" si="2"/>
        <v>0</v>
      </c>
    </row>
    <row r="35" spans="1:15" ht="12" customHeight="1" x14ac:dyDescent="0.25">
      <c r="A35" s="9">
        <v>27</v>
      </c>
      <c r="B35" s="24" t="s">
        <v>6</v>
      </c>
      <c r="C35" s="20"/>
      <c r="D35" s="20">
        <v>20</v>
      </c>
      <c r="E35" s="21"/>
      <c r="F35" s="17">
        <v>34</v>
      </c>
      <c r="G35" s="16"/>
      <c r="H35" s="16">
        <f>F35/D35</f>
        <v>1.7</v>
      </c>
      <c r="I35" s="37"/>
      <c r="J35" s="37"/>
      <c r="K35" s="37"/>
      <c r="L35" s="37"/>
      <c r="M35" s="67"/>
      <c r="N35" s="37"/>
      <c r="O35" s="15">
        <f t="shared" si="2"/>
        <v>0</v>
      </c>
    </row>
    <row r="36" spans="1:15" ht="10.5" customHeight="1" x14ac:dyDescent="0.25">
      <c r="A36" s="9">
        <v>28</v>
      </c>
      <c r="B36" s="24" t="s">
        <v>1</v>
      </c>
      <c r="C36" s="20">
        <v>17</v>
      </c>
      <c r="D36" s="20">
        <v>15</v>
      </c>
      <c r="E36" s="21">
        <v>58</v>
      </c>
      <c r="F36" s="17">
        <v>1</v>
      </c>
      <c r="G36" s="16">
        <f t="shared" si="1"/>
        <v>3.4117647058823528</v>
      </c>
      <c r="H36" s="16">
        <f t="shared" si="0"/>
        <v>6.6666666666666666E-2</v>
      </c>
      <c r="I36" s="37">
        <v>134</v>
      </c>
      <c r="J36" s="37"/>
      <c r="K36" s="37"/>
      <c r="L36" s="37">
        <v>197</v>
      </c>
      <c r="M36" s="67">
        <v>17</v>
      </c>
      <c r="N36" s="37"/>
      <c r="O36" s="15">
        <f t="shared" si="2"/>
        <v>17</v>
      </c>
    </row>
    <row r="37" spans="1:15" ht="12" customHeight="1" x14ac:dyDescent="0.25">
      <c r="A37" s="9">
        <v>29</v>
      </c>
      <c r="B37" s="24" t="s">
        <v>37</v>
      </c>
      <c r="C37" s="37"/>
      <c r="D37" s="20">
        <v>15</v>
      </c>
      <c r="E37" s="21"/>
      <c r="F37" s="17">
        <v>34</v>
      </c>
      <c r="G37" s="16"/>
      <c r="H37" s="16">
        <f t="shared" si="0"/>
        <v>2.2666666666666666</v>
      </c>
      <c r="I37" s="37"/>
      <c r="J37" s="37">
        <v>131</v>
      </c>
      <c r="K37" s="37"/>
      <c r="L37" s="37"/>
      <c r="M37" s="67"/>
      <c r="N37" s="37">
        <v>12</v>
      </c>
      <c r="O37" s="15">
        <f t="shared" si="2"/>
        <v>12</v>
      </c>
    </row>
    <row r="38" spans="1:15" s="106" customFormat="1" ht="10.5" customHeight="1" x14ac:dyDescent="0.25">
      <c r="A38" s="102"/>
      <c r="B38" s="107" t="s">
        <v>21</v>
      </c>
      <c r="C38" s="108"/>
      <c r="D38" s="108"/>
      <c r="E38" s="109"/>
      <c r="F38" s="103"/>
      <c r="G38" s="104"/>
      <c r="H38" s="104"/>
      <c r="I38" s="102"/>
      <c r="J38" s="102"/>
      <c r="K38" s="102"/>
      <c r="L38" s="102"/>
      <c r="M38" s="111"/>
      <c r="N38" s="102"/>
      <c r="O38" s="105">
        <f>SUM(O39:O43)</f>
        <v>61</v>
      </c>
    </row>
    <row r="39" spans="1:15" ht="10.5" customHeight="1" x14ac:dyDescent="0.25">
      <c r="A39" s="9">
        <v>30</v>
      </c>
      <c r="B39" s="76" t="s">
        <v>5</v>
      </c>
      <c r="C39" s="18">
        <v>20</v>
      </c>
      <c r="D39" s="18">
        <v>15</v>
      </c>
      <c r="E39" s="21">
        <v>31</v>
      </c>
      <c r="F39" s="30">
        <v>1</v>
      </c>
      <c r="G39" s="16">
        <f>E39/C39</f>
        <v>1.55</v>
      </c>
      <c r="H39" s="16">
        <f>F39/D39</f>
        <v>6.6666666666666666E-2</v>
      </c>
      <c r="I39" s="37">
        <v>100</v>
      </c>
      <c r="J39" s="37"/>
      <c r="K39" s="37"/>
      <c r="L39" s="37">
        <v>162</v>
      </c>
      <c r="M39" s="67">
        <v>11</v>
      </c>
      <c r="N39" s="37"/>
      <c r="O39" s="15">
        <f t="shared" si="2"/>
        <v>11</v>
      </c>
    </row>
    <row r="40" spans="1:15" ht="10.5" customHeight="1" x14ac:dyDescent="0.25">
      <c r="A40" s="9">
        <v>31</v>
      </c>
      <c r="B40" s="23" t="s">
        <v>4</v>
      </c>
      <c r="C40" s="20">
        <v>20</v>
      </c>
      <c r="D40" s="20">
        <v>15</v>
      </c>
      <c r="E40" s="21">
        <v>91</v>
      </c>
      <c r="F40" s="17"/>
      <c r="G40" s="16">
        <f t="shared" si="1"/>
        <v>4.55</v>
      </c>
      <c r="H40" s="16">
        <f t="shared" si="0"/>
        <v>0</v>
      </c>
      <c r="I40" s="37">
        <v>149</v>
      </c>
      <c r="J40" s="37">
        <v>144</v>
      </c>
      <c r="K40" s="37"/>
      <c r="L40" s="37"/>
      <c r="M40" s="67">
        <v>20</v>
      </c>
      <c r="N40" s="37">
        <v>2</v>
      </c>
      <c r="O40" s="15">
        <f t="shared" si="2"/>
        <v>22</v>
      </c>
    </row>
    <row r="41" spans="1:15" ht="11.25" customHeight="1" x14ac:dyDescent="0.25">
      <c r="A41" s="9">
        <v>32</v>
      </c>
      <c r="B41" s="23" t="s">
        <v>3</v>
      </c>
      <c r="C41" s="20">
        <v>14</v>
      </c>
      <c r="D41" s="20">
        <v>15</v>
      </c>
      <c r="E41" s="21">
        <v>26</v>
      </c>
      <c r="F41" s="17"/>
      <c r="G41" s="16">
        <f t="shared" si="1"/>
        <v>1.8571428571428572</v>
      </c>
      <c r="H41" s="16">
        <f t="shared" si="0"/>
        <v>0</v>
      </c>
      <c r="I41" s="37"/>
      <c r="J41" s="37"/>
      <c r="K41" s="37"/>
      <c r="L41" s="37"/>
      <c r="M41" s="67"/>
      <c r="N41" s="37"/>
      <c r="O41" s="15">
        <f t="shared" si="2"/>
        <v>0</v>
      </c>
    </row>
    <row r="42" spans="1:15" ht="11.25" customHeight="1" x14ac:dyDescent="0.25">
      <c r="A42" s="9">
        <v>33</v>
      </c>
      <c r="B42" s="23" t="s">
        <v>2</v>
      </c>
      <c r="C42" s="20">
        <v>15</v>
      </c>
      <c r="D42" s="20">
        <v>15</v>
      </c>
      <c r="E42" s="21">
        <v>58</v>
      </c>
      <c r="F42" s="17">
        <v>25</v>
      </c>
      <c r="G42" s="16">
        <f t="shared" si="1"/>
        <v>3.8666666666666667</v>
      </c>
      <c r="H42" s="16">
        <f t="shared" si="0"/>
        <v>1.6666666666666667</v>
      </c>
      <c r="I42" s="37">
        <v>118</v>
      </c>
      <c r="J42" s="37"/>
      <c r="K42" s="37"/>
      <c r="L42" s="37">
        <v>106</v>
      </c>
      <c r="M42" s="67">
        <v>15</v>
      </c>
      <c r="N42" s="37"/>
      <c r="O42" s="15">
        <f t="shared" si="2"/>
        <v>15</v>
      </c>
    </row>
    <row r="43" spans="1:15" ht="11.25" customHeight="1" thickBot="1" x14ac:dyDescent="0.3">
      <c r="A43" s="9">
        <v>34</v>
      </c>
      <c r="B43" s="23" t="s">
        <v>66</v>
      </c>
      <c r="C43" s="20">
        <v>13</v>
      </c>
      <c r="D43" s="20">
        <v>10</v>
      </c>
      <c r="E43" s="21">
        <v>26</v>
      </c>
      <c r="F43" s="17"/>
      <c r="G43" s="16">
        <f t="shared" si="1"/>
        <v>2</v>
      </c>
      <c r="H43" s="16">
        <f t="shared" si="0"/>
        <v>0</v>
      </c>
      <c r="I43" s="37">
        <v>79</v>
      </c>
      <c r="J43" s="37"/>
      <c r="K43" s="37"/>
      <c r="L43" s="37"/>
      <c r="M43" s="82">
        <v>13</v>
      </c>
      <c r="N43" s="83"/>
      <c r="O43" s="84">
        <f t="shared" si="2"/>
        <v>13</v>
      </c>
    </row>
    <row r="44" spans="1:15" ht="13.5" customHeight="1" thickBot="1" x14ac:dyDescent="0.3">
      <c r="A44" s="14"/>
      <c r="B44" s="13" t="s">
        <v>0</v>
      </c>
      <c r="C44" s="12">
        <f>SUM(C6:C43)</f>
        <v>399</v>
      </c>
      <c r="D44" s="12">
        <f>SUM(D6:D43)</f>
        <v>445</v>
      </c>
      <c r="E44" s="12">
        <f>SUM(E6:E43)</f>
        <v>1201</v>
      </c>
      <c r="F44" s="12">
        <f>SUM(F6:F43)</f>
        <v>185</v>
      </c>
      <c r="G44" s="68">
        <f>E44/C44</f>
        <v>3.0100250626566418</v>
      </c>
      <c r="H44" s="68">
        <f>F44/D44</f>
        <v>0.4157303370786517</v>
      </c>
      <c r="I44" s="11"/>
      <c r="J44" s="11"/>
      <c r="K44" s="11"/>
      <c r="L44" s="11"/>
      <c r="M44" s="85">
        <f>SUM(M5:M43)</f>
        <v>366</v>
      </c>
      <c r="N44" s="86">
        <f>SUM(N5:N43)</f>
        <v>41</v>
      </c>
      <c r="O44" s="87">
        <f>SUM(O39:O43)+SUM(O33:O37)+SUM(O24:O31)+SUM(O17:O22)+SUM(O6:O15)</f>
        <v>407</v>
      </c>
    </row>
    <row r="45" spans="1:15" ht="9.75" customHeight="1" x14ac:dyDescent="0.2">
      <c r="A45" s="14"/>
      <c r="B45" s="71" t="s">
        <v>70</v>
      </c>
      <c r="C45" s="80">
        <f>C6+C7+C8+C9+C10+C11+C12+C13+C17+C18+C24+C25+C26+C27+C28+C29+C33+C34+C35+C36+C39+C40+C41+C42</f>
        <v>318</v>
      </c>
      <c r="D45" s="80">
        <f t="shared" ref="D45:O45" si="3">D6+D7+D8+D9+D10+D11+D12+D13+D17+D18+D24+D25+D26+D27+D28+D29+D33+D34+D35+D36+D39+D40+D41+D42</f>
        <v>345</v>
      </c>
      <c r="E45" s="80">
        <f>E6+E7+E8+E9+E10+E11+E12+E13+E17+E18+E24+E25+E26+E27+E28+E29+E33+E34+E35+E36+E39+E40+E41+E42</f>
        <v>991</v>
      </c>
      <c r="F45" s="80">
        <f t="shared" si="3"/>
        <v>151</v>
      </c>
      <c r="G45" s="68">
        <f>E45/C45</f>
        <v>3.1163522012578615</v>
      </c>
      <c r="H45" s="68">
        <f t="shared" ref="H45:H47" si="4">F45/D45</f>
        <v>0.43768115942028984</v>
      </c>
      <c r="I45" s="80"/>
      <c r="J45" s="80"/>
      <c r="K45" s="80"/>
      <c r="L45" s="80"/>
      <c r="M45" s="80">
        <f t="shared" si="3"/>
        <v>285</v>
      </c>
      <c r="N45" s="80">
        <f t="shared" si="3"/>
        <v>28</v>
      </c>
      <c r="O45" s="80">
        <f t="shared" si="3"/>
        <v>313</v>
      </c>
    </row>
    <row r="46" spans="1:15" ht="9.75" customHeight="1" x14ac:dyDescent="0.2">
      <c r="A46" s="14"/>
      <c r="B46" s="71" t="s">
        <v>71</v>
      </c>
      <c r="C46" s="80">
        <f>C37</f>
        <v>0</v>
      </c>
      <c r="D46" s="80">
        <f t="shared" ref="D46:O46" si="5">D37</f>
        <v>15</v>
      </c>
      <c r="E46" s="80">
        <f t="shared" si="5"/>
        <v>0</v>
      </c>
      <c r="F46" s="80">
        <f t="shared" si="5"/>
        <v>34</v>
      </c>
      <c r="G46" s="68"/>
      <c r="H46" s="68">
        <f t="shared" si="4"/>
        <v>2.2666666666666666</v>
      </c>
      <c r="I46" s="80"/>
      <c r="J46" s="80"/>
      <c r="K46" s="80"/>
      <c r="L46" s="80"/>
      <c r="M46" s="80">
        <f t="shared" si="5"/>
        <v>0</v>
      </c>
      <c r="N46" s="80">
        <f t="shared" si="5"/>
        <v>12</v>
      </c>
      <c r="O46" s="80">
        <f t="shared" si="5"/>
        <v>12</v>
      </c>
    </row>
    <row r="47" spans="1:15" ht="11.25" customHeight="1" x14ac:dyDescent="0.2">
      <c r="A47" s="10"/>
      <c r="B47" s="71" t="s">
        <v>69</v>
      </c>
      <c r="C47" s="81">
        <f>C14+C15+C19+C20+C21+C22+C30+C31+C43</f>
        <v>81</v>
      </c>
      <c r="D47" s="81">
        <f t="shared" ref="D47:O47" si="6">D14+D15+D19+D20+D21+D22+D30+D31+D43</f>
        <v>85</v>
      </c>
      <c r="E47" s="81">
        <f t="shared" si="6"/>
        <v>210</v>
      </c>
      <c r="F47" s="81">
        <f t="shared" si="6"/>
        <v>0</v>
      </c>
      <c r="G47" s="68">
        <f t="shared" ref="G47" si="7">E47/C47</f>
        <v>2.5925925925925926</v>
      </c>
      <c r="H47" s="68">
        <f t="shared" si="4"/>
        <v>0</v>
      </c>
      <c r="I47" s="81"/>
      <c r="J47" s="81"/>
      <c r="K47" s="81"/>
      <c r="L47" s="81"/>
      <c r="M47" s="98">
        <f t="shared" si="6"/>
        <v>81</v>
      </c>
      <c r="N47" s="98">
        <f t="shared" si="6"/>
        <v>1</v>
      </c>
      <c r="O47" s="98">
        <f t="shared" si="6"/>
        <v>82</v>
      </c>
    </row>
  </sheetData>
  <dataConsolidate/>
  <mergeCells count="10">
    <mergeCell ref="A1:O1"/>
    <mergeCell ref="M3:M4"/>
    <mergeCell ref="O3:O4"/>
    <mergeCell ref="I3:L3"/>
    <mergeCell ref="A3:A4"/>
    <mergeCell ref="B3:B4"/>
    <mergeCell ref="C3:D3"/>
    <mergeCell ref="E3:F3"/>
    <mergeCell ref="G3:H3"/>
    <mergeCell ref="N3:N4"/>
  </mergeCells>
  <conditionalFormatting sqref="C6:D43">
    <cfRule type="cellIs" dxfId="1" priority="1" operator="equal">
      <formula>0</formula>
    </cfRule>
    <cfRule type="cellIs" dxfId="0" priority="2" operator="equal">
      <formula>0</formula>
    </cfRule>
  </conditionalFormatting>
  <pageMargins left="0.23622047244094491" right="0.23622047244094491" top="0.55118110236220474" bottom="0.35433070866141736" header="0.31496062992125984" footer="0.31496062992125984"/>
  <pageSetup paperSize="9"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43"/>
  <sheetViews>
    <sheetView tabSelected="1" view="pageBreakPreview" zoomScaleNormal="100" zoomScaleSheetLayoutView="100" workbookViewId="0">
      <selection activeCell="S32" sqref="S32"/>
    </sheetView>
  </sheetViews>
  <sheetFormatPr defaultRowHeight="12.75" x14ac:dyDescent="0.2"/>
  <cols>
    <col min="1" max="1" width="4.5703125" style="1" customWidth="1"/>
    <col min="2" max="2" width="53.7109375" style="1" customWidth="1"/>
    <col min="3" max="3" width="8.5703125" style="1" customWidth="1"/>
    <col min="4" max="4" width="6.42578125" style="1" customWidth="1"/>
    <col min="5" max="5" width="8.140625" style="1" customWidth="1"/>
    <col min="6" max="6" width="6.140625" style="1" customWidth="1"/>
    <col min="7" max="7" width="8" style="1" customWidth="1"/>
    <col min="8" max="8" width="8.85546875" style="1" customWidth="1"/>
    <col min="9" max="9" width="8.28515625" style="41" customWidth="1"/>
    <col min="10" max="10" width="6.140625" style="1" customWidth="1"/>
    <col min="11" max="11" width="10" style="1" customWidth="1"/>
    <col min="12" max="12" width="11.85546875" style="1" customWidth="1"/>
    <col min="13" max="13" width="12.28515625" style="1" customWidth="1"/>
    <col min="14" max="14" width="12.28515625" style="40" customWidth="1"/>
    <col min="15" max="15" width="12.28515625" style="1" customWidth="1"/>
    <col min="16" max="16" width="9.140625" style="1" customWidth="1"/>
    <col min="17" max="17" width="11.85546875" style="1" customWidth="1"/>
    <col min="18" max="16384" width="9.140625" style="1"/>
  </cols>
  <sheetData>
    <row r="1" spans="1:17" ht="16.5" customHeight="1" x14ac:dyDescent="0.2">
      <c r="A1" s="135" t="s">
        <v>74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7" ht="15" customHeight="1" x14ac:dyDescent="0.3">
      <c r="A2" s="36"/>
      <c r="B2" s="35" t="s">
        <v>43</v>
      </c>
      <c r="C2" s="51"/>
      <c r="D2" s="51"/>
      <c r="E2" s="51"/>
      <c r="F2" s="51"/>
      <c r="G2" s="51"/>
      <c r="H2" s="51"/>
      <c r="I2" s="36"/>
      <c r="J2" s="51"/>
      <c r="K2" s="51"/>
      <c r="L2" s="51"/>
      <c r="M2" s="53">
        <f ca="1">NOW()</f>
        <v>43378.685151851852</v>
      </c>
      <c r="N2" s="52"/>
      <c r="O2" s="51"/>
    </row>
    <row r="3" spans="1:17" ht="6.75" customHeight="1" x14ac:dyDescent="0.2">
      <c r="A3" s="32"/>
      <c r="B3" s="7"/>
      <c r="C3" s="3"/>
      <c r="D3" s="3"/>
      <c r="E3" s="3"/>
      <c r="F3" s="3"/>
      <c r="G3" s="3"/>
      <c r="H3" s="3"/>
      <c r="I3" s="32"/>
      <c r="J3" s="3"/>
      <c r="K3" s="3"/>
      <c r="L3" s="3"/>
      <c r="M3" s="3"/>
      <c r="N3" s="50"/>
      <c r="O3" s="3"/>
    </row>
    <row r="4" spans="1:17" ht="23.25" customHeight="1" x14ac:dyDescent="0.2">
      <c r="A4" s="136" t="s">
        <v>18</v>
      </c>
      <c r="B4" s="137" t="s">
        <v>42</v>
      </c>
      <c r="C4" s="136" t="s">
        <v>16</v>
      </c>
      <c r="D4" s="136"/>
      <c r="E4" s="138" t="s">
        <v>35</v>
      </c>
      <c r="F4" s="138"/>
      <c r="G4" s="139" t="s">
        <v>34</v>
      </c>
      <c r="H4" s="139"/>
      <c r="I4" s="140" t="s">
        <v>33</v>
      </c>
      <c r="J4" s="140"/>
      <c r="K4" s="140"/>
      <c r="L4" s="140"/>
      <c r="M4" s="138" t="s">
        <v>32</v>
      </c>
      <c r="N4" s="141" t="s">
        <v>31</v>
      </c>
      <c r="O4" s="138" t="s">
        <v>30</v>
      </c>
    </row>
    <row r="5" spans="1:17" s="47" customFormat="1" ht="26.25" customHeight="1" x14ac:dyDescent="0.2">
      <c r="A5" s="136"/>
      <c r="B5" s="137"/>
      <c r="C5" s="55" t="s">
        <v>15</v>
      </c>
      <c r="D5" s="55" t="s">
        <v>20</v>
      </c>
      <c r="E5" s="49" t="s">
        <v>15</v>
      </c>
      <c r="F5" s="49" t="s">
        <v>20</v>
      </c>
      <c r="G5" s="49" t="s">
        <v>15</v>
      </c>
      <c r="H5" s="49" t="s">
        <v>20</v>
      </c>
      <c r="I5" s="39" t="s">
        <v>29</v>
      </c>
      <c r="J5" s="39" t="s">
        <v>20</v>
      </c>
      <c r="K5" s="39" t="s">
        <v>28</v>
      </c>
      <c r="L5" s="39" t="s">
        <v>27</v>
      </c>
      <c r="M5" s="138"/>
      <c r="N5" s="141"/>
      <c r="O5" s="138"/>
    </row>
    <row r="6" spans="1:17" s="118" customFormat="1" x14ac:dyDescent="0.2">
      <c r="A6" s="112"/>
      <c r="B6" s="113" t="s">
        <v>26</v>
      </c>
      <c r="C6" s="114"/>
      <c r="D6" s="115"/>
      <c r="E6" s="116"/>
      <c r="F6" s="115"/>
      <c r="G6" s="117"/>
      <c r="H6" s="117"/>
      <c r="I6" s="115"/>
      <c r="J6" s="115"/>
      <c r="K6" s="115"/>
      <c r="L6" s="115"/>
      <c r="M6" s="114"/>
      <c r="N6" s="115"/>
      <c r="O6" s="115">
        <f>SUM(O7:O15)</f>
        <v>127</v>
      </c>
    </row>
    <row r="7" spans="1:17" s="47" customFormat="1" ht="15" x14ac:dyDescent="0.2">
      <c r="A7" s="54">
        <v>1</v>
      </c>
      <c r="B7" s="56" t="s">
        <v>14</v>
      </c>
      <c r="C7" s="2"/>
      <c r="D7" s="65">
        <v>15</v>
      </c>
      <c r="E7" s="48"/>
      <c r="F7" s="4">
        <v>5</v>
      </c>
      <c r="G7" s="44"/>
      <c r="H7" s="44">
        <f>F7/D7</f>
        <v>0.33333333333333331</v>
      </c>
      <c r="I7" s="42"/>
      <c r="J7" s="42"/>
      <c r="K7" s="42"/>
      <c r="L7" s="42"/>
      <c r="M7" s="5"/>
      <c r="N7" s="42"/>
      <c r="O7" s="4">
        <f>M7+N7</f>
        <v>0</v>
      </c>
    </row>
    <row r="8" spans="1:17" ht="15" x14ac:dyDescent="0.2">
      <c r="A8" s="54">
        <v>2</v>
      </c>
      <c r="B8" s="56" t="s">
        <v>11</v>
      </c>
      <c r="C8" s="2"/>
      <c r="D8" s="65">
        <v>15</v>
      </c>
      <c r="E8" s="4"/>
      <c r="F8" s="4">
        <v>10</v>
      </c>
      <c r="G8" s="44"/>
      <c r="H8" s="44">
        <f t="shared" ref="H8:H39" si="0">F8/D8</f>
        <v>0.66666666666666663</v>
      </c>
      <c r="I8" s="42"/>
      <c r="J8" s="42"/>
      <c r="K8" s="42"/>
      <c r="L8" s="42"/>
      <c r="M8" s="5"/>
      <c r="N8" s="42"/>
      <c r="O8" s="4">
        <f t="shared" ref="O8:O39" si="1">M8+N8</f>
        <v>0</v>
      </c>
    </row>
    <row r="9" spans="1:17" ht="15" x14ac:dyDescent="0.2">
      <c r="A9" s="54">
        <v>3</v>
      </c>
      <c r="B9" s="56" t="s">
        <v>25</v>
      </c>
      <c r="C9" s="2"/>
      <c r="D9" s="65">
        <v>15</v>
      </c>
      <c r="E9" s="4"/>
      <c r="F9" s="4">
        <v>6</v>
      </c>
      <c r="G9" s="44"/>
      <c r="H9" s="44">
        <f t="shared" si="0"/>
        <v>0.4</v>
      </c>
      <c r="I9" s="42"/>
      <c r="J9" s="42"/>
      <c r="K9" s="42"/>
      <c r="L9" s="42"/>
      <c r="M9" s="5"/>
      <c r="N9" s="42"/>
      <c r="O9" s="4">
        <f t="shared" si="1"/>
        <v>0</v>
      </c>
    </row>
    <row r="10" spans="1:17" ht="15" x14ac:dyDescent="0.2">
      <c r="A10" s="54">
        <v>4</v>
      </c>
      <c r="B10" s="56" t="s">
        <v>13</v>
      </c>
      <c r="C10" s="57">
        <v>15</v>
      </c>
      <c r="D10" s="65">
        <v>15</v>
      </c>
      <c r="E10" s="4">
        <v>56</v>
      </c>
      <c r="F10" s="4">
        <v>12</v>
      </c>
      <c r="G10" s="44">
        <f t="shared" ref="G10:G39" si="2">E10/C10</f>
        <v>3.7333333333333334</v>
      </c>
      <c r="H10" s="44">
        <f t="shared" si="0"/>
        <v>0.8</v>
      </c>
      <c r="I10" s="42">
        <v>112</v>
      </c>
      <c r="J10" s="42">
        <v>102</v>
      </c>
      <c r="K10" s="42"/>
      <c r="L10" s="42">
        <v>102</v>
      </c>
      <c r="M10" s="5">
        <v>15</v>
      </c>
      <c r="N10" s="42">
        <v>24</v>
      </c>
      <c r="O10" s="4">
        <f t="shared" si="1"/>
        <v>39</v>
      </c>
    </row>
    <row r="11" spans="1:17" ht="15" x14ac:dyDescent="0.2">
      <c r="A11" s="54">
        <v>5</v>
      </c>
      <c r="B11" s="56" t="s">
        <v>10</v>
      </c>
      <c r="C11" s="2"/>
      <c r="D11" s="65">
        <v>20</v>
      </c>
      <c r="F11" s="4">
        <v>57</v>
      </c>
      <c r="G11" s="44"/>
      <c r="H11" s="44">
        <f t="shared" si="0"/>
        <v>2.85</v>
      </c>
      <c r="I11" s="42"/>
      <c r="J11" s="42">
        <v>99</v>
      </c>
      <c r="K11" s="42"/>
      <c r="L11" s="42"/>
      <c r="M11" s="5"/>
      <c r="N11" s="42">
        <v>35</v>
      </c>
      <c r="O11" s="4">
        <f t="shared" si="1"/>
        <v>35</v>
      </c>
    </row>
    <row r="12" spans="1:17" ht="15" x14ac:dyDescent="0.2">
      <c r="A12" s="54">
        <v>6</v>
      </c>
      <c r="B12" s="56" t="s">
        <v>12</v>
      </c>
      <c r="C12" s="57">
        <v>15</v>
      </c>
      <c r="D12" s="65">
        <v>15</v>
      </c>
      <c r="E12" s="4">
        <v>23</v>
      </c>
      <c r="F12" s="4">
        <v>5</v>
      </c>
      <c r="G12" s="44">
        <f t="shared" si="2"/>
        <v>1.5333333333333334</v>
      </c>
      <c r="H12" s="44">
        <f>F12/D12</f>
        <v>0.33333333333333331</v>
      </c>
      <c r="I12" s="42"/>
      <c r="J12" s="42"/>
      <c r="K12" s="42"/>
      <c r="L12" s="42"/>
      <c r="M12" s="5"/>
      <c r="N12" s="42"/>
      <c r="O12" s="4">
        <f t="shared" si="1"/>
        <v>0</v>
      </c>
    </row>
    <row r="13" spans="1:17" ht="15" x14ac:dyDescent="0.2">
      <c r="A13" s="54">
        <v>7</v>
      </c>
      <c r="B13" s="56" t="s">
        <v>44</v>
      </c>
      <c r="C13" s="58">
        <v>20</v>
      </c>
      <c r="D13" s="65">
        <v>15</v>
      </c>
      <c r="E13" s="4">
        <v>65</v>
      </c>
      <c r="F13" s="4">
        <v>4</v>
      </c>
      <c r="G13" s="44">
        <f t="shared" si="2"/>
        <v>3.25</v>
      </c>
      <c r="H13" s="44">
        <f t="shared" si="0"/>
        <v>0.26666666666666666</v>
      </c>
      <c r="I13" s="42">
        <v>119</v>
      </c>
      <c r="J13" s="42">
        <v>105</v>
      </c>
      <c r="K13" s="42"/>
      <c r="L13" s="42">
        <v>118</v>
      </c>
      <c r="M13" s="5">
        <v>20</v>
      </c>
      <c r="N13" s="42">
        <v>8</v>
      </c>
      <c r="O13" s="4">
        <f t="shared" si="1"/>
        <v>28</v>
      </c>
    </row>
    <row r="14" spans="1:17" ht="15" x14ac:dyDescent="0.2">
      <c r="A14" s="54">
        <v>8</v>
      </c>
      <c r="B14" s="88" t="s">
        <v>45</v>
      </c>
      <c r="C14" s="60">
        <v>15</v>
      </c>
      <c r="D14" s="90">
        <v>15</v>
      </c>
      <c r="E14" s="4">
        <v>38</v>
      </c>
      <c r="F14" s="4">
        <v>1</v>
      </c>
      <c r="G14" s="44">
        <f t="shared" si="2"/>
        <v>2.5333333333333332</v>
      </c>
      <c r="H14" s="44">
        <f t="shared" si="0"/>
        <v>6.6666666666666666E-2</v>
      </c>
      <c r="I14" s="42">
        <v>107</v>
      </c>
      <c r="J14" s="42">
        <v>106</v>
      </c>
      <c r="K14" s="42"/>
      <c r="L14" s="42"/>
      <c r="M14" s="5">
        <v>15</v>
      </c>
      <c r="N14" s="42">
        <v>4</v>
      </c>
      <c r="O14" s="4">
        <f t="shared" si="1"/>
        <v>19</v>
      </c>
    </row>
    <row r="15" spans="1:17" ht="15" x14ac:dyDescent="0.2">
      <c r="A15" s="97">
        <v>9</v>
      </c>
      <c r="B15" s="56" t="s">
        <v>80</v>
      </c>
      <c r="C15" s="60"/>
      <c r="D15" s="66">
        <v>10</v>
      </c>
      <c r="E15" s="4"/>
      <c r="F15" s="4">
        <v>7</v>
      </c>
      <c r="G15" s="44"/>
      <c r="H15" s="44">
        <f t="shared" si="0"/>
        <v>0.7</v>
      </c>
      <c r="I15" s="42"/>
      <c r="J15" s="42">
        <v>57</v>
      </c>
      <c r="K15" s="42"/>
      <c r="L15" s="42"/>
      <c r="M15" s="5"/>
      <c r="N15" s="42">
        <v>6</v>
      </c>
      <c r="O15" s="4">
        <f t="shared" si="1"/>
        <v>6</v>
      </c>
    </row>
    <row r="16" spans="1:17" s="121" customFormat="1" x14ac:dyDescent="0.2">
      <c r="A16" s="115"/>
      <c r="B16" s="119" t="s">
        <v>24</v>
      </c>
      <c r="C16" s="114"/>
      <c r="D16" s="120"/>
      <c r="E16" s="115"/>
      <c r="F16" s="115"/>
      <c r="G16" s="117"/>
      <c r="H16" s="117"/>
      <c r="I16" s="115"/>
      <c r="J16" s="115"/>
      <c r="K16" s="115"/>
      <c r="L16" s="115"/>
      <c r="M16" s="114"/>
      <c r="N16" s="115"/>
      <c r="O16" s="115">
        <f>SUM(O17:O23)</f>
        <v>182</v>
      </c>
      <c r="Q16" s="122"/>
    </row>
    <row r="17" spans="1:15" ht="15" x14ac:dyDescent="0.2">
      <c r="A17" s="4">
        <v>10</v>
      </c>
      <c r="B17" s="88" t="s">
        <v>49</v>
      </c>
      <c r="C17" s="60">
        <v>20</v>
      </c>
      <c r="D17" s="92">
        <v>15</v>
      </c>
      <c r="E17" s="4">
        <v>71</v>
      </c>
      <c r="F17" s="38">
        <v>12</v>
      </c>
      <c r="G17" s="44">
        <f t="shared" si="2"/>
        <v>3.55</v>
      </c>
      <c r="H17" s="44">
        <f t="shared" si="0"/>
        <v>0.8</v>
      </c>
      <c r="I17" s="42">
        <v>126</v>
      </c>
      <c r="J17" s="42">
        <v>99</v>
      </c>
      <c r="K17" s="42">
        <v>102</v>
      </c>
      <c r="L17" s="42">
        <v>100</v>
      </c>
      <c r="M17" s="5">
        <v>20</v>
      </c>
      <c r="N17" s="42">
        <v>17</v>
      </c>
      <c r="O17" s="4">
        <f t="shared" si="1"/>
        <v>37</v>
      </c>
    </row>
    <row r="18" spans="1:15" ht="30" x14ac:dyDescent="0.2">
      <c r="A18" s="4">
        <v>11</v>
      </c>
      <c r="B18" s="88" t="s">
        <v>48</v>
      </c>
      <c r="C18" s="60">
        <v>25</v>
      </c>
      <c r="D18" s="92">
        <v>15</v>
      </c>
      <c r="E18" s="4">
        <v>106</v>
      </c>
      <c r="F18" s="38">
        <v>16</v>
      </c>
      <c r="G18" s="44">
        <f t="shared" si="2"/>
        <v>4.24</v>
      </c>
      <c r="H18" s="44">
        <f t="shared" si="0"/>
        <v>1.0666666666666667</v>
      </c>
      <c r="I18" s="42">
        <v>127</v>
      </c>
      <c r="J18" s="42">
        <v>99</v>
      </c>
      <c r="K18" s="42">
        <v>116</v>
      </c>
      <c r="L18" s="42">
        <v>100</v>
      </c>
      <c r="M18" s="42">
        <v>25</v>
      </c>
      <c r="N18" s="42">
        <v>42</v>
      </c>
      <c r="O18" s="4">
        <f t="shared" si="1"/>
        <v>67</v>
      </c>
    </row>
    <row r="19" spans="1:15" ht="15" x14ac:dyDescent="0.2">
      <c r="A19" s="4">
        <v>12</v>
      </c>
      <c r="B19" s="88" t="s">
        <v>47</v>
      </c>
      <c r="C19" s="60">
        <v>25</v>
      </c>
      <c r="D19" s="92">
        <v>15</v>
      </c>
      <c r="E19" s="4">
        <v>70</v>
      </c>
      <c r="F19" s="4">
        <v>2</v>
      </c>
      <c r="G19" s="44">
        <f t="shared" si="2"/>
        <v>2.8</v>
      </c>
      <c r="H19" s="44">
        <f t="shared" si="0"/>
        <v>0.13333333333333333</v>
      </c>
      <c r="I19" s="42">
        <v>117</v>
      </c>
      <c r="J19" s="42">
        <v>108</v>
      </c>
      <c r="K19" s="42">
        <v>118</v>
      </c>
      <c r="L19" s="42">
        <v>125</v>
      </c>
      <c r="M19" s="5">
        <v>25</v>
      </c>
      <c r="N19" s="42">
        <v>7</v>
      </c>
      <c r="O19" s="4">
        <f t="shared" si="1"/>
        <v>32</v>
      </c>
    </row>
    <row r="20" spans="1:15" ht="15" x14ac:dyDescent="0.2">
      <c r="A20" s="4">
        <v>13</v>
      </c>
      <c r="B20" s="93" t="s">
        <v>46</v>
      </c>
      <c r="C20" s="60">
        <v>23</v>
      </c>
      <c r="D20" s="92">
        <v>20</v>
      </c>
      <c r="E20" s="4">
        <v>62</v>
      </c>
      <c r="F20" s="4">
        <v>4</v>
      </c>
      <c r="G20" s="44">
        <f t="shared" si="2"/>
        <v>2.6956521739130435</v>
      </c>
      <c r="H20" s="44">
        <f t="shared" si="0"/>
        <v>0.2</v>
      </c>
      <c r="I20" s="42">
        <v>144</v>
      </c>
      <c r="J20" s="42">
        <v>121</v>
      </c>
      <c r="K20" s="42"/>
      <c r="L20" s="42">
        <v>132</v>
      </c>
      <c r="M20" s="5">
        <v>23</v>
      </c>
      <c r="N20" s="42">
        <v>15</v>
      </c>
      <c r="O20" s="4">
        <f t="shared" si="1"/>
        <v>38</v>
      </c>
    </row>
    <row r="21" spans="1:15" ht="30" x14ac:dyDescent="0.2">
      <c r="A21" s="4">
        <v>14</v>
      </c>
      <c r="B21" s="94" t="s">
        <v>78</v>
      </c>
      <c r="C21" s="60">
        <v>6</v>
      </c>
      <c r="D21" s="92">
        <v>10</v>
      </c>
      <c r="E21" s="4">
        <v>31</v>
      </c>
      <c r="F21" s="4"/>
      <c r="G21" s="44">
        <f t="shared" si="2"/>
        <v>5.166666666666667</v>
      </c>
      <c r="H21" s="44">
        <f t="shared" si="0"/>
        <v>0</v>
      </c>
      <c r="I21" s="42"/>
      <c r="J21" s="42">
        <v>52</v>
      </c>
      <c r="K21" s="42"/>
      <c r="L21" s="42"/>
      <c r="M21" s="5">
        <v>6</v>
      </c>
      <c r="N21" s="42">
        <v>2</v>
      </c>
      <c r="O21" s="4">
        <f t="shared" si="1"/>
        <v>8</v>
      </c>
    </row>
    <row r="22" spans="1:15" ht="15" x14ac:dyDescent="0.2">
      <c r="A22" s="4">
        <v>15</v>
      </c>
      <c r="B22" s="94" t="s">
        <v>79</v>
      </c>
      <c r="C22" s="60"/>
      <c r="D22" s="92">
        <v>10</v>
      </c>
      <c r="E22" s="4"/>
      <c r="F22" s="4">
        <v>7</v>
      </c>
      <c r="G22" s="44"/>
      <c r="H22" s="44">
        <f t="shared" si="0"/>
        <v>0.7</v>
      </c>
      <c r="I22" s="42"/>
      <c r="J22" s="42"/>
      <c r="K22" s="42"/>
      <c r="L22" s="42"/>
      <c r="M22" s="5"/>
      <c r="N22" s="42"/>
      <c r="O22" s="4">
        <f t="shared" si="1"/>
        <v>0</v>
      </c>
    </row>
    <row r="23" spans="1:15" ht="15" x14ac:dyDescent="0.2">
      <c r="A23" s="4">
        <v>16</v>
      </c>
      <c r="B23" s="94" t="s">
        <v>51</v>
      </c>
      <c r="C23" s="60">
        <v>0</v>
      </c>
      <c r="D23" s="92">
        <v>10</v>
      </c>
      <c r="E23" s="4"/>
      <c r="F23" s="4">
        <v>8</v>
      </c>
      <c r="G23" s="44"/>
      <c r="H23" s="44">
        <f t="shared" si="0"/>
        <v>0.8</v>
      </c>
      <c r="I23" s="42">
        <v>56</v>
      </c>
      <c r="J23" s="42"/>
      <c r="K23" s="42"/>
      <c r="L23" s="42"/>
      <c r="M23" s="5"/>
      <c r="N23" s="42"/>
      <c r="O23" s="4">
        <f t="shared" si="1"/>
        <v>0</v>
      </c>
    </row>
    <row r="24" spans="1:15" s="121" customFormat="1" x14ac:dyDescent="0.2">
      <c r="A24" s="115"/>
      <c r="B24" s="119" t="s">
        <v>41</v>
      </c>
      <c r="C24" s="114"/>
      <c r="D24" s="115"/>
      <c r="E24" s="115"/>
      <c r="F24" s="115"/>
      <c r="G24" s="117"/>
      <c r="H24" s="117"/>
      <c r="I24" s="115"/>
      <c r="J24" s="115"/>
      <c r="K24" s="115"/>
      <c r="L24" s="115"/>
      <c r="M24" s="114"/>
      <c r="N24" s="115"/>
      <c r="O24" s="115">
        <f>SUM(O25:O29)</f>
        <v>24</v>
      </c>
    </row>
    <row r="25" spans="1:15" ht="15" x14ac:dyDescent="0.2">
      <c r="A25" s="4">
        <v>17</v>
      </c>
      <c r="B25" s="89" t="s">
        <v>75</v>
      </c>
      <c r="C25" s="2"/>
      <c r="D25" s="42">
        <v>10</v>
      </c>
      <c r="E25" s="4"/>
      <c r="F25" s="4">
        <v>10</v>
      </c>
      <c r="G25" s="44"/>
      <c r="H25" s="44">
        <f t="shared" si="0"/>
        <v>1</v>
      </c>
      <c r="I25" s="42"/>
      <c r="J25" s="42"/>
      <c r="K25" s="42"/>
      <c r="L25" s="42"/>
      <c r="M25" s="5"/>
      <c r="N25" s="42"/>
      <c r="O25" s="4">
        <f t="shared" si="1"/>
        <v>0</v>
      </c>
    </row>
    <row r="26" spans="1:15" ht="15" x14ac:dyDescent="0.2">
      <c r="A26" s="4">
        <v>18</v>
      </c>
      <c r="B26" s="88" t="s">
        <v>53</v>
      </c>
      <c r="C26" s="60">
        <v>15</v>
      </c>
      <c r="D26" s="92">
        <v>10</v>
      </c>
      <c r="E26" s="4">
        <v>36</v>
      </c>
      <c r="F26" s="4">
        <v>1</v>
      </c>
      <c r="G26" s="44">
        <f t="shared" si="2"/>
        <v>2.4</v>
      </c>
      <c r="H26" s="44">
        <f t="shared" si="0"/>
        <v>0.1</v>
      </c>
      <c r="I26" s="42">
        <v>138</v>
      </c>
      <c r="J26" s="42"/>
      <c r="K26" s="42"/>
      <c r="L26" s="42">
        <v>189</v>
      </c>
      <c r="M26" s="5">
        <v>15</v>
      </c>
      <c r="N26" s="42"/>
      <c r="O26" s="4">
        <f t="shared" si="1"/>
        <v>15</v>
      </c>
    </row>
    <row r="27" spans="1:15" ht="15" x14ac:dyDescent="0.2">
      <c r="A27" s="4">
        <v>19</v>
      </c>
      <c r="B27" s="88" t="s">
        <v>76</v>
      </c>
      <c r="C27" s="2"/>
      <c r="D27" s="92">
        <v>10</v>
      </c>
      <c r="E27" s="4"/>
      <c r="F27" s="4">
        <v>11</v>
      </c>
      <c r="G27" s="44"/>
      <c r="H27" s="44">
        <f t="shared" si="0"/>
        <v>1.1000000000000001</v>
      </c>
      <c r="I27" s="42"/>
      <c r="J27" s="42"/>
      <c r="K27" s="42"/>
      <c r="L27" s="42"/>
      <c r="M27" s="5"/>
      <c r="N27" s="42"/>
      <c r="O27" s="4">
        <f t="shared" si="1"/>
        <v>0</v>
      </c>
    </row>
    <row r="28" spans="1:15" ht="15" x14ac:dyDescent="0.2">
      <c r="A28" s="4">
        <v>20</v>
      </c>
      <c r="B28" s="59" t="s">
        <v>77</v>
      </c>
      <c r="C28" s="2">
        <v>5</v>
      </c>
      <c r="D28" s="92">
        <v>10</v>
      </c>
      <c r="E28" s="4">
        <v>14</v>
      </c>
      <c r="F28" s="4">
        <v>1</v>
      </c>
      <c r="G28" s="44">
        <f t="shared" si="2"/>
        <v>2.8</v>
      </c>
      <c r="H28" s="44">
        <f t="shared" si="0"/>
        <v>0.1</v>
      </c>
      <c r="I28" s="42">
        <v>82</v>
      </c>
      <c r="J28" s="42">
        <v>67</v>
      </c>
      <c r="K28" s="42"/>
      <c r="L28" s="42"/>
      <c r="M28" s="5">
        <v>5</v>
      </c>
      <c r="N28" s="42">
        <v>4</v>
      </c>
      <c r="O28" s="4">
        <f t="shared" si="1"/>
        <v>9</v>
      </c>
    </row>
    <row r="29" spans="1:15" ht="15.75" customHeight="1" x14ac:dyDescent="0.2">
      <c r="A29" s="4">
        <v>21</v>
      </c>
      <c r="B29" s="89" t="s">
        <v>50</v>
      </c>
      <c r="C29" s="2"/>
      <c r="D29" s="42">
        <v>10</v>
      </c>
      <c r="E29" s="4"/>
      <c r="F29" s="4">
        <v>2</v>
      </c>
      <c r="G29" s="44"/>
      <c r="H29" s="44">
        <f t="shared" si="0"/>
        <v>0.2</v>
      </c>
      <c r="I29" s="42"/>
      <c r="J29" s="42"/>
      <c r="K29" s="42"/>
      <c r="L29" s="42"/>
      <c r="M29" s="5"/>
      <c r="N29" s="42"/>
      <c r="O29" s="4">
        <f t="shared" si="1"/>
        <v>0</v>
      </c>
    </row>
    <row r="30" spans="1:15" s="121" customFormat="1" x14ac:dyDescent="0.2">
      <c r="A30" s="115"/>
      <c r="B30" s="119" t="s">
        <v>22</v>
      </c>
      <c r="C30" s="114"/>
      <c r="D30" s="115"/>
      <c r="E30" s="115"/>
      <c r="F30" s="112"/>
      <c r="G30" s="117"/>
      <c r="H30" s="117"/>
      <c r="I30" s="115"/>
      <c r="J30" s="115"/>
      <c r="K30" s="115"/>
      <c r="L30" s="115"/>
      <c r="M30" s="114"/>
      <c r="N30" s="115"/>
      <c r="O30" s="115">
        <f>SUM(O31:O35)</f>
        <v>27</v>
      </c>
    </row>
    <row r="31" spans="1:15" ht="15" x14ac:dyDescent="0.2">
      <c r="A31" s="4">
        <v>22</v>
      </c>
      <c r="B31" s="88" t="s">
        <v>6</v>
      </c>
      <c r="C31" s="4"/>
      <c r="D31" s="92">
        <v>20</v>
      </c>
      <c r="E31" s="4"/>
      <c r="F31" s="4">
        <v>17</v>
      </c>
      <c r="G31" s="44"/>
      <c r="H31" s="44">
        <f t="shared" si="0"/>
        <v>0.85</v>
      </c>
      <c r="I31" s="42"/>
      <c r="J31" s="42"/>
      <c r="K31" s="42"/>
      <c r="L31" s="42"/>
      <c r="M31" s="42"/>
      <c r="N31" s="42"/>
      <c r="O31" s="4">
        <f t="shared" si="1"/>
        <v>0</v>
      </c>
    </row>
    <row r="32" spans="1:15" ht="15" x14ac:dyDescent="0.2">
      <c r="A32" s="4">
        <v>23</v>
      </c>
      <c r="B32" s="88" t="s">
        <v>52</v>
      </c>
      <c r="C32" s="4"/>
      <c r="D32" s="92">
        <v>20</v>
      </c>
      <c r="E32" s="4"/>
      <c r="F32" s="38"/>
      <c r="G32" s="44"/>
      <c r="H32" s="44">
        <f t="shared" si="0"/>
        <v>0</v>
      </c>
      <c r="I32" s="42"/>
      <c r="J32" s="42"/>
      <c r="K32" s="42"/>
      <c r="L32" s="42"/>
      <c r="M32" s="42"/>
      <c r="N32" s="42"/>
      <c r="O32" s="4">
        <f t="shared" si="1"/>
        <v>0</v>
      </c>
    </row>
    <row r="33" spans="1:15" ht="15" x14ac:dyDescent="0.2">
      <c r="A33" s="4">
        <v>24</v>
      </c>
      <c r="B33" s="88" t="s">
        <v>8</v>
      </c>
      <c r="C33" s="4"/>
      <c r="D33" s="92">
        <v>20</v>
      </c>
      <c r="E33" s="4"/>
      <c r="F33" s="38">
        <v>40</v>
      </c>
      <c r="G33" s="44"/>
      <c r="H33" s="44">
        <f t="shared" si="0"/>
        <v>2</v>
      </c>
      <c r="I33" s="42"/>
      <c r="J33" s="42">
        <v>106</v>
      </c>
      <c r="K33" s="42"/>
      <c r="L33" s="42"/>
      <c r="M33" s="42"/>
      <c r="N33" s="42">
        <v>27</v>
      </c>
      <c r="O33" s="4">
        <f t="shared" si="1"/>
        <v>27</v>
      </c>
    </row>
    <row r="34" spans="1:15" s="3" customFormat="1" ht="15" x14ac:dyDescent="0.2">
      <c r="A34" s="4">
        <v>25</v>
      </c>
      <c r="B34" s="88" t="s">
        <v>7</v>
      </c>
      <c r="C34" s="4"/>
      <c r="D34" s="91">
        <v>20</v>
      </c>
      <c r="E34" s="6"/>
      <c r="F34" s="6">
        <v>6</v>
      </c>
      <c r="G34" s="44"/>
      <c r="H34" s="44">
        <f t="shared" si="0"/>
        <v>0.3</v>
      </c>
      <c r="I34" s="42"/>
      <c r="J34" s="42"/>
      <c r="K34" s="42"/>
      <c r="L34" s="42"/>
      <c r="M34" s="42"/>
      <c r="N34" s="46"/>
      <c r="O34" s="4">
        <f t="shared" si="1"/>
        <v>0</v>
      </c>
    </row>
    <row r="35" spans="1:15" s="3" customFormat="1" ht="15" x14ac:dyDescent="0.2">
      <c r="A35" s="4">
        <v>26</v>
      </c>
      <c r="B35" s="59" t="s">
        <v>37</v>
      </c>
      <c r="C35" s="4"/>
      <c r="D35" s="66">
        <v>15</v>
      </c>
      <c r="E35" s="6"/>
      <c r="F35" s="6">
        <v>16</v>
      </c>
      <c r="G35" s="44"/>
      <c r="H35" s="44">
        <f t="shared" si="0"/>
        <v>1.0666666666666667</v>
      </c>
      <c r="I35" s="42"/>
      <c r="J35" s="42"/>
      <c r="K35" s="42"/>
      <c r="L35" s="42"/>
      <c r="M35" s="42"/>
      <c r="N35" s="46"/>
      <c r="O35" s="4">
        <f t="shared" si="1"/>
        <v>0</v>
      </c>
    </row>
    <row r="36" spans="1:15" s="121" customFormat="1" ht="13.5" x14ac:dyDescent="0.25">
      <c r="A36" s="115"/>
      <c r="B36" s="123" t="s">
        <v>40</v>
      </c>
      <c r="C36" s="124"/>
      <c r="D36" s="124"/>
      <c r="E36" s="125"/>
      <c r="F36" s="125"/>
      <c r="G36" s="117"/>
      <c r="H36" s="117"/>
      <c r="I36" s="124"/>
      <c r="J36" s="124"/>
      <c r="K36" s="124"/>
      <c r="L36" s="124"/>
      <c r="M36" s="124"/>
      <c r="N36" s="125"/>
      <c r="O36" s="115">
        <f>SUM(O37:O39)</f>
        <v>123</v>
      </c>
    </row>
    <row r="37" spans="1:15" s="45" customFormat="1" ht="15" x14ac:dyDescent="0.2">
      <c r="A37" s="4">
        <v>27</v>
      </c>
      <c r="B37" s="63" t="s">
        <v>4</v>
      </c>
      <c r="C37" s="4">
        <v>20</v>
      </c>
      <c r="D37" s="65">
        <v>20</v>
      </c>
      <c r="E37" s="6">
        <v>111</v>
      </c>
      <c r="F37" s="6">
        <v>23</v>
      </c>
      <c r="G37" s="44">
        <f t="shared" si="2"/>
        <v>5.55</v>
      </c>
      <c r="H37" s="44">
        <f t="shared" si="0"/>
        <v>1.1499999999999999</v>
      </c>
      <c r="I37" s="42">
        <v>136</v>
      </c>
      <c r="J37" s="46">
        <v>99</v>
      </c>
      <c r="K37" s="46"/>
      <c r="L37" s="46">
        <v>100</v>
      </c>
      <c r="M37" s="46">
        <v>20</v>
      </c>
      <c r="N37" s="126">
        <v>50</v>
      </c>
      <c r="O37" s="4">
        <f t="shared" si="1"/>
        <v>70</v>
      </c>
    </row>
    <row r="38" spans="1:15" ht="30" x14ac:dyDescent="0.2">
      <c r="A38" s="4">
        <v>28</v>
      </c>
      <c r="B38" s="64" t="s">
        <v>39</v>
      </c>
      <c r="C38" s="4">
        <v>15</v>
      </c>
      <c r="D38" s="65">
        <v>15</v>
      </c>
      <c r="E38" s="4">
        <v>38</v>
      </c>
      <c r="F38" s="4">
        <v>6</v>
      </c>
      <c r="G38" s="44">
        <f t="shared" si="2"/>
        <v>2.5333333333333332</v>
      </c>
      <c r="H38" s="44">
        <f t="shared" si="0"/>
        <v>0.4</v>
      </c>
      <c r="I38" s="42">
        <v>103</v>
      </c>
      <c r="J38" s="42">
        <v>99</v>
      </c>
      <c r="K38" s="42"/>
      <c r="L38" s="42">
        <v>105</v>
      </c>
      <c r="M38" s="42">
        <v>15</v>
      </c>
      <c r="N38" s="42">
        <v>6</v>
      </c>
      <c r="O38" s="4">
        <f t="shared" si="1"/>
        <v>21</v>
      </c>
    </row>
    <row r="39" spans="1:15" ht="15" x14ac:dyDescent="0.2">
      <c r="A39" s="4">
        <v>29</v>
      </c>
      <c r="B39" s="64" t="s">
        <v>38</v>
      </c>
      <c r="C39" s="4">
        <v>15</v>
      </c>
      <c r="D39" s="42">
        <v>15</v>
      </c>
      <c r="E39" s="4">
        <v>53</v>
      </c>
      <c r="F39" s="4">
        <v>18</v>
      </c>
      <c r="G39" s="44">
        <f t="shared" si="2"/>
        <v>3.5333333333333332</v>
      </c>
      <c r="H39" s="44">
        <f t="shared" si="0"/>
        <v>1.2</v>
      </c>
      <c r="I39" s="42">
        <v>108</v>
      </c>
      <c r="J39" s="42">
        <v>100</v>
      </c>
      <c r="K39" s="42"/>
      <c r="L39" s="42"/>
      <c r="M39" s="42">
        <v>15</v>
      </c>
      <c r="N39" s="42">
        <v>17</v>
      </c>
      <c r="O39" s="4">
        <f t="shared" si="1"/>
        <v>32</v>
      </c>
    </row>
    <row r="40" spans="1:15" ht="13.5" x14ac:dyDescent="0.2">
      <c r="A40" s="61"/>
      <c r="B40" s="62" t="s">
        <v>0</v>
      </c>
      <c r="C40" s="43">
        <f>SUM(C7:C39)</f>
        <v>234</v>
      </c>
      <c r="D40" s="43">
        <f>SUM(D7:D39)</f>
        <v>425</v>
      </c>
      <c r="E40" s="43">
        <f>SUM(E7:E39)</f>
        <v>774</v>
      </c>
      <c r="F40" s="43">
        <f>SUM(F7:F39)</f>
        <v>307</v>
      </c>
      <c r="G40" s="44">
        <f>E40/C40</f>
        <v>3.3076923076923075</v>
      </c>
      <c r="H40" s="44">
        <f>F40/D40</f>
        <v>0.72235294117647064</v>
      </c>
      <c r="I40" s="43"/>
      <c r="J40" s="43"/>
      <c r="K40" s="43"/>
      <c r="L40" s="43"/>
      <c r="M40" s="43">
        <f>SUM(M6:M39)</f>
        <v>219</v>
      </c>
      <c r="N40" s="43">
        <f>SUM(N6:N39)</f>
        <v>264</v>
      </c>
      <c r="O40" s="43">
        <f>SUM(O37:O39)+SUM(O31:O35)+SUM(O25:O29)+SUM(O17:O23)+SUM(O7:O15)</f>
        <v>483</v>
      </c>
    </row>
    <row r="41" spans="1:15" x14ac:dyDescent="0.2">
      <c r="A41" s="4"/>
      <c r="B41" s="71" t="s">
        <v>70</v>
      </c>
      <c r="C41" s="95">
        <f>C7+C8+C9+C10+C11+C12+C13+C14+C17+C18+C19+C20+C25+C26+C27+C31+C32+C33+C34+C37+C38+C39</f>
        <v>223</v>
      </c>
      <c r="D41" s="95">
        <f t="shared" ref="D41:O41" si="3">D7+D8+D9+D10+D11+D12+D13+D14+D17+D18+D19+D20+D25+D26+D27+D31+D32+D33+D34+D37+D38+D39</f>
        <v>350</v>
      </c>
      <c r="E41" s="95">
        <f t="shared" si="3"/>
        <v>729</v>
      </c>
      <c r="F41" s="95">
        <f t="shared" si="3"/>
        <v>266</v>
      </c>
      <c r="G41" s="96">
        <f>E41/C41</f>
        <v>3.2690582959641254</v>
      </c>
      <c r="H41" s="96">
        <f>F41/D41</f>
        <v>0.76</v>
      </c>
      <c r="I41" s="95"/>
      <c r="J41" s="95"/>
      <c r="K41" s="95"/>
      <c r="L41" s="95"/>
      <c r="M41" s="95">
        <f t="shared" si="3"/>
        <v>208</v>
      </c>
      <c r="N41" s="95">
        <f t="shared" si="3"/>
        <v>252</v>
      </c>
      <c r="O41" s="95">
        <f t="shared" si="3"/>
        <v>460</v>
      </c>
    </row>
    <row r="42" spans="1:15" x14ac:dyDescent="0.2">
      <c r="A42" s="4"/>
      <c r="B42" s="71" t="s">
        <v>71</v>
      </c>
      <c r="C42" s="95">
        <f>C35</f>
        <v>0</v>
      </c>
      <c r="D42" s="95">
        <f t="shared" ref="D42:O42" si="4">D35</f>
        <v>15</v>
      </c>
      <c r="E42" s="95">
        <f t="shared" si="4"/>
        <v>0</v>
      </c>
      <c r="F42" s="95">
        <f t="shared" si="4"/>
        <v>16</v>
      </c>
      <c r="G42" s="96"/>
      <c r="H42" s="96">
        <f t="shared" ref="H42:H43" si="5">F42/D42</f>
        <v>1.0666666666666667</v>
      </c>
      <c r="I42" s="95"/>
      <c r="J42" s="95"/>
      <c r="K42" s="95"/>
      <c r="L42" s="95"/>
      <c r="M42" s="95">
        <f t="shared" si="4"/>
        <v>0</v>
      </c>
      <c r="N42" s="95">
        <f t="shared" si="4"/>
        <v>0</v>
      </c>
      <c r="O42" s="95">
        <f t="shared" si="4"/>
        <v>0</v>
      </c>
    </row>
    <row r="43" spans="1:15" x14ac:dyDescent="0.2">
      <c r="A43" s="4"/>
      <c r="B43" s="71" t="s">
        <v>69</v>
      </c>
      <c r="C43" s="95">
        <f>C15+C21+C22+C23+C28+C29</f>
        <v>11</v>
      </c>
      <c r="D43" s="95">
        <f t="shared" ref="D43:O43" si="6">D15+D21+D22+D23+D28+D29</f>
        <v>60</v>
      </c>
      <c r="E43" s="95">
        <f t="shared" si="6"/>
        <v>45</v>
      </c>
      <c r="F43" s="95">
        <f t="shared" si="6"/>
        <v>25</v>
      </c>
      <c r="G43" s="96">
        <f t="shared" ref="G43" si="7">E43/C43</f>
        <v>4.0909090909090908</v>
      </c>
      <c r="H43" s="96">
        <f t="shared" si="5"/>
        <v>0.41666666666666669</v>
      </c>
      <c r="I43" s="95"/>
      <c r="J43" s="95"/>
      <c r="K43" s="95"/>
      <c r="L43" s="95"/>
      <c r="M43" s="95">
        <f t="shared" si="6"/>
        <v>11</v>
      </c>
      <c r="N43" s="95">
        <f t="shared" si="6"/>
        <v>12</v>
      </c>
      <c r="O43" s="95">
        <f t="shared" si="6"/>
        <v>23</v>
      </c>
    </row>
  </sheetData>
  <mergeCells count="10">
    <mergeCell ref="A1:O1"/>
    <mergeCell ref="A4:A5"/>
    <mergeCell ref="B4:B5"/>
    <mergeCell ref="C4:D4"/>
    <mergeCell ref="E4:F4"/>
    <mergeCell ref="G4:H4"/>
    <mergeCell ref="I4:L4"/>
    <mergeCell ref="M4:M5"/>
    <mergeCell ref="N4:N5"/>
    <mergeCell ref="O4:O5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Итоги очка</vt:lpstr>
      <vt:lpstr>Итоги заочка</vt:lpstr>
      <vt:lpstr>'Итоги заочка'!Область_печати</vt:lpstr>
      <vt:lpstr>'Итоги очка'!Область_печати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2018-10-05T05:26:41Z</dcterms:modified>
</cp:coreProperties>
</file>